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ns0:workbook xmlns:ns0="http://schemas.openxmlformats.org/spreadsheetml/2006/main" xmlns:ns1="http://schemas.openxmlformats.org/officeDocument/2006/relationships" xmlns:ns2="http://schemas.libreoffice.org/">
  <ns0:fileVersion appName="Calc"/>
  <ns0:workbookPr backupFile="false" showObjects="all" date1904="false"/>
  <ns0:workbookProtection/>
  <ns0:bookViews>
    <ns0:workbookView showHorizontalScroll="true" showVerticalScroll="true" showSheetTabs="true" xWindow="0" yWindow="0" windowWidth="16384" windowHeight="8192" tabRatio="500" firstSheet="5" activeTab="5"/>
  </ns0:bookViews>
  <ns0:sheets>
    <ns0:sheet name="README" sheetId="1" state="visible" ns1:id="rId3"/>
    <ns0:sheet name="Kilder" sheetId="2" state="visible" ns1:id="rId4"/>
    <ns0:sheet name="Rådata" sheetId="3" state="visible" ns1:id="rId5"/>
    <ns0:sheet name="Transformationer" sheetId="4" state="visible" ns1:id="rId6"/>
    <ns0:sheet name="Antagelser" sheetId="5" state="visible" ns1:id="rId7"/>
    <ns0:sheet name="Resultater" sheetId="6" state="visible" ns1:id="rId8"/>
    <ns0:sheet name="Datakvalitet" sheetId="7" state="visible" ns1:id="rId9"/>
    <ns0:sheet name="Scenarier" sheetId="8" state="visible" ns1:id="rId10"/>
  </ns0:sheets>
  <ns0:definedNames>
    <ns0:definedName function="false" hidden="false" localSheetId="4" name="_xlnm.Print_Area" vbProcedure="false">Antagelser!$A$1:$E$9</ns0:definedName>
    <ns0:definedName function="false" hidden="false" localSheetId="4" name="_xlnm.Print_Titles" vbProcedure="false">Antagelser!$1:$4</ns0:definedName>
    <ns0:definedName function="false" hidden="true" localSheetId="4" name="_xlnm._FilterDatabase" vbProcedure="false">Antagelser!$A$4:$E$9</ns0:definedName>
    <ns0:definedName function="false" hidden="false" localSheetId="6" name="_xlnm.Print_Area" vbProcedure="false">Datakvalitet!$A$1:$F$16</ns0:definedName>
    <ns0:definedName function="false" hidden="false" localSheetId="6" name="_xlnm.Print_Titles" vbProcedure="false">Datakvalitet!$1:$4</ns0:definedName>
    <ns0:definedName function="false" hidden="true" localSheetId="6" name="_xlnm._FilterDatabase" vbProcedure="false">Datakvalitet!$A$4:$F$9</ns0:definedName>
    <ns0:definedName function="false" hidden="false" localSheetId="1" name="_xlnm.Print_Area" vbProcedure="false">Kilder!$A$1:$H$7</ns0:definedName>
    <ns0:definedName function="false" hidden="false" localSheetId="1" name="_xlnm.Print_Titles" vbProcedure="false">Kilder!$1:$4</ns0:definedName>
    <ns0:definedName function="false" hidden="true" localSheetId="1" name="_xlnm._FilterDatabase" vbProcedure="false">Kilder!$A$4:$H$7</ns0:definedName>
    <ns0:definedName function="false" hidden="false" localSheetId="2" name="_xlnm.Print_Area" vbProcedure="false">Rådata!$A$1:$K$68</ns0:definedName>
    <ns0:definedName function="false" hidden="false" localSheetId="2" name="_xlnm.Print_Titles" vbProcedure="false">Rådata!$1:$4</ns0:definedName>
    <ns0:definedName function="false" hidden="true" localSheetId="2" name="_xlnm._FilterDatabase" vbProcedure="false">Rådata!$A$4:$K$68</ns0:definedName>
    <ns0:definedName function="false" hidden="false" localSheetId="0" name="_xlnm.Print_Area" vbProcedure="false">README!$A$1:$H$30</ns0:definedName>
    <ns0:definedName function="false" hidden="false" localSheetId="0" name="_xlnm.Print_Titles" vbProcedure="false">README!$1:$4</ns0:definedName>
    <ns0:definedName function="false" hidden="false" localSheetId="5" name="_xlnm.Print_Area" vbProcedure="false">Resultater!$A$1:$P$21</ns0:definedName>
    <ns0:definedName function="false" hidden="false" localSheetId="5" name="_xlnm.Print_Titles" vbProcedure="false">Resultater!$1:$4</ns0:definedName>
    <ns0:definedName function="false" hidden="true" localSheetId="5" name="_xlnm._FilterDatabase" vbProcedure="false">Resultater!$A$4:$F$10</ns0:definedName>
    <ns0:definedName function="false" hidden="false" localSheetId="7" name="_xlnm.Print_Area" vbProcedure="false">Scenarier!$A$1:$E$12</ns0:definedName>
    <ns0:definedName function="false" hidden="false" localSheetId="7" name="_xlnm.Print_Titles" vbProcedure="false">Scenarier!$1:$4</ns0:definedName>
    <ns0:definedName function="false" hidden="true" localSheetId="7" name="_xlnm._FilterDatabase" vbProcedure="false">Scenarier!$A$4:$E$7</ns0:definedName>
    <ns0:definedName function="false" hidden="false" localSheetId="3" name="_xlnm.Print_Area" vbProcedure="false">Transformationer!$A$1:$G$14</ns0:definedName>
    <ns0:definedName function="false" hidden="false" localSheetId="3" name="_xlnm.Print_Titles" vbProcedure="false">Transformationer!$1:$4</ns0:definedName>
    <ns0:definedName function="false" hidden="true" localSheetId="3" name="_xlnm._FilterDatabase" vbProcedure="false">Transformationer!$A$4:$G$14</ns0:definedName>
  </ns0:definedNames>
  <ns0:calcPr iterateCount="100" refMode="A1" iterate="false" iterateDelta="0.0001"/>
  <ns0:extLst>
    <ns0:ext uri="{7626C862-2A13-11E5-B345-FEFF819CDC9F}">
      <ns2:extCalcPr stringRefSyntax="ExcelA1"/>
    </ns0:ext>
  </ns0:extLst>
</ns0:workbook>
</file>

<file path=xl/sharedStrings.xml><?xml version="1.0" encoding="utf-8"?>
<sst xmlns="http://schemas.openxmlformats.org/spreadsheetml/2006/main" count="805" uniqueCount="200">
  <si>
    <t xml:space="preserve">Odsherred 2036: analysegrundlag</t>
  </si>
  <si>
    <t xml:space="preserve">Version 1.4.1 · udgivet 2026-08-08 · datagrundlag 2026-06-24 · udgiver Kommuneblik</t>
  </si>
  <si>
    <t xml:space="preserve">Felt</t>
  </si>
  <si>
    <t xml:space="preserve">Indhold</t>
  </si>
  <si>
    <t xml:space="preserve">Formål</t>
  </si>
  <si>
    <t xml:space="preserve">Gør aldersprognosens observationer, transformationer, antagelser, resultater og begrænsninger efterprøvelige.</t>
  </si>
  <si>
    <t xml:space="preserve">Municipalitet</t>
  </si>
  <si>
    <t xml:space="preserve">Odsherred Kommune (kommunekode 0306)</t>
  </si>
  <si>
    <t xml:space="preserve">Datasæt</t>
  </si>
  <si>
    <t xml:space="preserve">Odsherred Kommunes befolkningsprognose 2026: aldersgrupper</t>
  </si>
  <si>
    <t xml:space="preserve">Prognosestatus</t>
  </si>
  <si>
    <t xml:space="preserve">Officiel fremskrivning, ikke en sikker forudsigelse</t>
  </si>
  <si>
    <t xml:space="preserve">Periodedefinition</t>
  </si>
  <si>
    <t xml:space="preserve">Primo-tal for 2026, 2027, 2028, 2029, 2030, 2032, 2034 og 2036</t>
  </si>
  <si>
    <t xml:space="preserve">Beregning</t>
  </si>
  <si>
    <t xml:space="preserve">Ændring = 2036 minus 2026. Procent = ændring divideret med 2026. 80+ = 80-89 år + 90+ år.</t>
  </si>
  <si>
    <t xml:space="preserve">Budgetstatus</t>
  </si>
  <si>
    <t xml:space="preserve">Foreløbigt administrativt budgetmateriale, ikke et vedtaget budget</t>
  </si>
  <si>
    <t xml:space="preserve">Uafhængighed</t>
  </si>
  <si>
    <t xml:space="preserve">Uafhængigt analyseprojekt baseret på offentlige kilder.</t>
  </si>
  <si>
    <t xml:space="preserve">Stabil rute</t>
  </si>
  <si>
    <t xml:space="preserve">/downloads/kommuneblik-odsherred-2036-analysegrundlag-v1.4.1.xlsx</t>
  </si>
  <si>
    <t xml:space="preserve">Vigtig begrænsning</t>
  </si>
  <si>
    <t xml:space="preserve">Arbejdsbogen beregner ikke servicebrug, kapacitet, bemanding eller udgift ud fra befolkningen alene.</t>
  </si>
  <si>
    <t xml:space="preserve">Sådan læses filen</t>
  </si>
  <si>
    <t xml:space="preserve">1. Kilder dokumenterer identitet, version, URL og sider.</t>
  </si>
  <si>
    <t xml:space="preserve">2. Rådata bevarer de offentliggjorte observationer i lang format.</t>
  </si>
  <si>
    <t xml:space="preserve">3. Transformationer bruger synlige formler til ændringer og procenttal.</t>
  </si>
  <si>
    <t xml:space="preserve">4. Resultater samler de vigtigste beregninger og driver diagrammet.</t>
  </si>
  <si>
    <t xml:space="preserve">5. Datakvalitet og Scenarier synliggør kontroller og analytiske grænser.</t>
  </si>
  <si>
    <t xml:space="preserve">Gå direkte til</t>
  </si>
  <si>
    <t xml:space="preserve">Resultater</t>
  </si>
  <si>
    <t xml:space="preserve">Scenarier</t>
  </si>
  <si>
    <t xml:space="preserve">Rådata</t>
  </si>
  <si>
    <t xml:space="preserve">Transformationer</t>
  </si>
  <si>
    <t xml:space="preserve">Antagelser</t>
  </si>
  <si>
    <t xml:space="preserve">Datakvalitet</t>
  </si>
  <si>
    <t xml:space="preserve">Kilder</t>
  </si>
  <si>
    <t xml:space="preserve">Kilder og versioner</t>
  </si>
  <si>
    <t xml:space="preserve">Kun registrerede, offentlige Odsherred-kilder. URL'er står i fuld tekst for efterprøvning.</t>
  </si>
  <si>
    <t xml:space="preserve">Kildeversion-ID</t>
  </si>
  <si>
    <t xml:space="preserve">Titel</t>
  </si>
  <si>
    <t xml:space="preserve">Udgiver</t>
  </si>
  <si>
    <t xml:space="preserve">Publiceret/opdateret</t>
  </si>
  <si>
    <t xml:space="preserve">Hentet</t>
  </si>
  <si>
    <t xml:space="preserve">Sider/afsnit</t>
  </si>
  <si>
    <t xml:space="preserve">Autoritet</t>
  </si>
  <si>
    <t xml:space="preserve">Officiel URL</t>
  </si>
  <si>
    <t xml:space="preserve">sv-population-forecast-2026-v1</t>
  </si>
  <si>
    <t xml:space="preserve">Øvrigt budgetmateriale - Budgetforslag 2027, 1. udsendelse, 24. juni 2026</t>
  </si>
  <si>
    <t xml:space="preserve">Odsherred Kommune</t>
  </si>
  <si>
    <t xml:space="preserve">2026-06-24</t>
  </si>
  <si>
    <t xml:space="preserve">2026-08-07</t>
  </si>
  <si>
    <t xml:space="preserve">14–23 (befolkningsprognose); 18–19 (aldersgrupper); 20–21 (distrikter); 22–23 (forudsætninger)</t>
  </si>
  <si>
    <t xml:space="preserve">official_administrative_material</t>
  </si>
  <si>
    <t xml:space="preserve">https://www.odsherred.dk/media/a4qmtnza/oevrigt-budgetmateriale-budget-2027-1-udsendelse-24-juni-2026.pdf</t>
  </si>
  <si>
    <t xml:space="preserve">sv-budget-page-2027-2030-v1</t>
  </si>
  <si>
    <t xml:space="preserve">Budget</t>
  </si>
  <si>
    <t xml:space="preserve">Ikke oplyst</t>
  </si>
  <si>
    <t xml:space="preserve">Webside</t>
  </si>
  <si>
    <t xml:space="preserve">https://www.odsherred.dk/da/foelge-politik-og-udvikling/oekonomi-og-resultater/budget/</t>
  </si>
  <si>
    <t xml:space="preserve">sv-budget-news-2027-2030-v1</t>
  </si>
  <si>
    <t xml:space="preserve">Læs om Budget 2027-2030</t>
  </si>
  <si>
    <t xml:space="preserve">2026-06-25</t>
  </si>
  <si>
    <t xml:space="preserve">https://www.odsherred.dk/da/nyheder/laes-om-budget-2027-2030/</t>
  </si>
  <si>
    <t xml:space="preserve">Rådata: befolkningsprognose 2026</t>
  </si>
  <si>
    <t xml:space="preserve">Langt format. Ingen præsentationsrækker eller skjulte manuelle rettelser. Enhed: personer. Perioden er primo.</t>
  </si>
  <si>
    <t xml:space="preserve">Dataset-version</t>
  </si>
  <si>
    <t xml:space="preserve">Kildeversion</t>
  </si>
  <si>
    <t xml:space="preserve">Kommunekode</t>
  </si>
  <si>
    <t xml:space="preserve">Periode</t>
  </si>
  <si>
    <t xml:space="preserve">Position</t>
  </si>
  <si>
    <t xml:space="preserve">Aldersgruppekode</t>
  </si>
  <si>
    <t xml:space="preserve">Aldersgruppe</t>
  </si>
  <si>
    <t xml:space="preserve">Værdi</t>
  </si>
  <si>
    <t xml:space="preserve">Enhed</t>
  </si>
  <si>
    <t xml:space="preserve">Status</t>
  </si>
  <si>
    <t xml:space="preserve">Datacutoff</t>
  </si>
  <si>
    <t xml:space="preserve">dsv-population-forecast-2026-v1</t>
  </si>
  <si>
    <t xml:space="preserve">0306</t>
  </si>
  <si>
    <t xml:space="preserve">primo</t>
  </si>
  <si>
    <t xml:space="preserve">age_00_05</t>
  </si>
  <si>
    <t xml:space="preserve">0–5 år</t>
  </si>
  <si>
    <t xml:space="preserve">persons</t>
  </si>
  <si>
    <t xml:space="preserve">official_projection</t>
  </si>
  <si>
    <t xml:space="preserve">age_06_16</t>
  </si>
  <si>
    <t xml:space="preserve">6–16 år</t>
  </si>
  <si>
    <t xml:space="preserve">age_17_24</t>
  </si>
  <si>
    <t xml:space="preserve">17–24 år</t>
  </si>
  <si>
    <t xml:space="preserve">age_25_64</t>
  </si>
  <si>
    <t xml:space="preserve">25–64 år</t>
  </si>
  <si>
    <t xml:space="preserve">age_65_79</t>
  </si>
  <si>
    <t xml:space="preserve">65–79 år</t>
  </si>
  <si>
    <t xml:space="preserve">age_80_89</t>
  </si>
  <si>
    <t xml:space="preserve">80–89 år</t>
  </si>
  <si>
    <t xml:space="preserve">age_90_plus</t>
  </si>
  <si>
    <t xml:space="preserve">90+ år</t>
  </si>
  <si>
    <t xml:space="preserve">total</t>
  </si>
  <si>
    <t xml:space="preserve">I alt</t>
  </si>
  <si>
    <t xml:space="preserve">Resultaterne hentes fra Rådata med synlige SUMIFS-formler. Ingen manuelle resultatværdier.</t>
  </si>
  <si>
    <t xml:space="preserve">Primo 2026</t>
  </si>
  <si>
    <t xml:space="preserve">Primo 2036</t>
  </si>
  <si>
    <t xml:space="preserve">Ændring</t>
  </si>
  <si>
    <t xml:space="preserve">Ændring i pct.</t>
  </si>
  <si>
    <t xml:space="preserve">Metode</t>
  </si>
  <si>
    <t xml:space="preserve">2036-2026; ændring/2026</t>
  </si>
  <si>
    <t xml:space="preserve">age_80_plus</t>
  </si>
  <si>
    <t xml:space="preserve">80+ år</t>
  </si>
  <si>
    <t xml:space="preserve">Sum af 80-89 år og 90+ år</t>
  </si>
  <si>
    <t xml:space="preserve">Antagelser og definitioner</t>
  </si>
  <si>
    <t xml:space="preserve">Gule celler er dokumenterede input eller eksplicitte definitioner, ikke skjulte modelparametre.</t>
  </si>
  <si>
    <t xml:space="preserve">ID</t>
  </si>
  <si>
    <t xml:space="preserve">Kategori</t>
  </si>
  <si>
    <t xml:space="preserve">Antagelse/definition</t>
  </si>
  <si>
    <t xml:space="preserve">Kilde</t>
  </si>
  <si>
    <t xml:space="preserve">Betydning for brug</t>
  </si>
  <si>
    <t xml:space="preserve">assump-period</t>
  </si>
  <si>
    <t xml:space="preserve">Definition</t>
  </si>
  <si>
    <t xml:space="preserve">Alle sammenligninger bruger primo-tal.</t>
  </si>
  <si>
    <t xml:space="preserve">Befolkningsprognose 2026</t>
  </si>
  <si>
    <t xml:space="preserve">Undgår at blande primo 2026 med ultimo 2036.</t>
  </si>
  <si>
    <t xml:space="preserve">assump-housing</t>
  </si>
  <si>
    <t xml:space="preserve">Prognoseforudsætning</t>
  </si>
  <si>
    <t xml:space="preserve">Boligprogrammet omfatter 1.493 forventede nye boliger i 2026–2036: 121 parcelhuse og 1.372 række-, kæde- eller dobbelthuse.</t>
  </si>
  <si>
    <t xml:space="preserve">Befolkningsprognose 2026, s. 22–23</t>
  </si>
  <si>
    <t xml:space="preserve">Boligtempo kan ændre befolkningsforløbet.</t>
  </si>
  <si>
    <t xml:space="preserve">assump-migration</t>
  </si>
  <si>
    <t xml:space="preserve">Kommunen har manuelt sat andelen af eksterne tilflyttere til nye boliger til 80 procent. Når feltet står tomt, beregner værktøjet ellers en historisk baseret andel på 30–50 procent afhængigt af boligtype og byområde.</t>
  </si>
  <si>
    <t xml:space="preserve">Den manuelle 80-procent-forudsætning er kommunens prognoseforudsætning, ikke en antagelse fastsat af Kommuneblik.</t>
  </si>
  <si>
    <t xml:space="preserve">assump-history</t>
  </si>
  <si>
    <t xml:space="preserve">Flytteparametre, fertilitet og dødelighed bygger på historiske perioder frem til 2026; prognosen offentliggør ikke konfidensintervaller.</t>
  </si>
  <si>
    <t xml:space="preserve">Historiske perioder kan ikke eliminere fremtidig usikkerhed.</t>
  </si>
  <si>
    <t xml:space="preserve">assump-service</t>
  </si>
  <si>
    <t xml:space="preserve">Analytisk afgrænsning</t>
  </si>
  <si>
    <t xml:space="preserve">Befolkning må ikke omregnes til servicebrug, kapacitet, bemanding eller udgift uden dokumenterede lokale parametre.</t>
  </si>
  <si>
    <t xml:space="preserve">Kommuneblik metode</t>
  </si>
  <si>
    <t xml:space="preserve">Forhindrer mekanisk behovs- og budgetslutning.</t>
  </si>
  <si>
    <t xml:space="preserve">Nøgletal og diagram er formelbaserede og kan spores til Rådata via Transformationer.</t>
  </si>
  <si>
    <t xml:space="preserve">Gruppe</t>
  </si>
  <si>
    <t xml:space="preserve">Pct.</t>
  </si>
  <si>
    <t xml:space="preserve">Fortolkning</t>
  </si>
  <si>
    <t xml:space="preserve">Samlet</t>
  </si>
  <si>
    <t xml:space="preserve">Færre indbyggere samlet i den officielle prognose.</t>
  </si>
  <si>
    <t xml:space="preserve">6-16 år</t>
  </si>
  <si>
    <t xml:space="preserve">Faldet er beslutningsrelevant, men afgør ikke skolekapacitet alene.</t>
  </si>
  <si>
    <t xml:space="preserve">25-64 år</t>
  </si>
  <si>
    <t xml:space="preserve">Faldet beskriver befolkningen, ikke arbejdsstyrken eller rekrutteringsbehovet direkte.</t>
  </si>
  <si>
    <t xml:space="preserve">80-89 år</t>
  </si>
  <si>
    <t xml:space="preserve">Den største absolutte vækst blandt de ældre aldersgrupper.</t>
  </si>
  <si>
    <t xml:space="preserve">Den største procentvise vækst; udgangspunktet er mindre.</t>
  </si>
  <si>
    <t xml:space="preserve">Summen af 80-89 år og 90+ år.</t>
  </si>
  <si>
    <t xml:space="preserve">Samlet indeks</t>
  </si>
  <si>
    <t xml:space="preserve">80+ indeks</t>
  </si>
  <si>
    <t xml:space="preserve">Datakvalitet og kontroller</t>
  </si>
  <si>
    <t xml:space="preserve">Kontrollerne er formelbaserede, hvor det er praktisk. PASS betyder kun, at den beskrevne kontrol er opfyldt.</t>
  </si>
  <si>
    <t xml:space="preserve">Kontrol</t>
  </si>
  <si>
    <t xml:space="preserve">Forventet</t>
  </si>
  <si>
    <t xml:space="preserve">Observeret</t>
  </si>
  <si>
    <t xml:space="preserve">Begrænsning</t>
  </si>
  <si>
    <t xml:space="preserve">Rækker i Rådata</t>
  </si>
  <si>
    <t xml:space="preserve">COUNTA</t>
  </si>
  <si>
    <t xml:space="preserve">Kontrollerer antal, ikke semantik.</t>
  </si>
  <si>
    <t xml:space="preserve">Manglende værdier</t>
  </si>
  <si>
    <t xml:space="preserve">COUNTBLANK</t>
  </si>
  <si>
    <t xml:space="preserve">Kontrollerer kun tomme værdier.</t>
  </si>
  <si>
    <t xml:space="preserve">Antal serier</t>
  </si>
  <si>
    <t xml:space="preserve">Kontrollerer forventet serietal.</t>
  </si>
  <si>
    <t xml:space="preserve">2026: sum af aldersgrupper = total</t>
  </si>
  <si>
    <t xml:space="preserve">Sum af syv aldersgrupper minus total</t>
  </si>
  <si>
    <t xml:space="preserve">Kontrollerer intern additiv konsistens.</t>
  </si>
  <si>
    <t xml:space="preserve">2036: sum af aldersgrupper = total</t>
  </si>
  <si>
    <t xml:space="preserve">Datakvalitetsnotat</t>
  </si>
  <si>
    <t xml:space="preserve">Prognosen offentliggør ikke konfidensintervaller; usikkerheden kan derfor ikke kvantificeres her.</t>
  </si>
  <si>
    <t xml:space="preserve">Kommunens tekst sammenholder 31.988 primo 2026 med 30.407 ultimo 2036. Arbejdsbogen bruger primo-til-primo for en konsistent periodeposition.</t>
  </si>
  <si>
    <t xml:space="preserve">Der er ikke foretaget manuelle korrektioner af de offentliggjorte observationer.</t>
  </si>
  <si>
    <t xml:space="preserve">Fravær af offentlig dokumentation er ikke dokumentation for fravær.</t>
  </si>
  <si>
    <t xml:space="preserve">Tre analytiske rammer. De er ikke kommunale planer, vedtagne valg eller alternative befolkningsprognoser.</t>
  </si>
  <si>
    <t xml:space="preserve">Scenarie</t>
  </si>
  <si>
    <t xml:space="preserve">Forudsætning</t>
  </si>
  <si>
    <t xml:space="preserve">Anvendelse</t>
  </si>
  <si>
    <t xml:space="preserve">Hvad rammen kan belyse</t>
  </si>
  <si>
    <t xml:space="preserve">Begrænsninger og krav</t>
  </si>
  <si>
    <t xml:space="preserve">Følg signalerne før større beslutninger
scenario-a-beredskab</t>
  </si>
  <si>
    <t xml:space="preserve">Den offentliggjorte prognose bruges som tidligt signal; lokale kapacitets-, brugs- og omkostningsdata skal valideres særskilt.</t>
  </si>
  <si>
    <t xml:space="preserve">Fastlæg baseline, indikatorer, tærskler og beslutningspunkter, før større kapacitets- eller organisationsændringer overvejes.</t>
  </si>
  <si>
    <t xml:space="preserve">Kan adskille tidlige signaler fra beslutninger, der kræver mere viden.</t>
  </si>
  <si>
    <t xml:space="preserve">Vigtig begrænsning: Kræver løbende datakvalitet og kan udsætte handling, hvis tærsklerne er uklare.
Gennemførelseskrav: Baseline for brug og kapacitet; indikatorer og tærskler; kompetencer og arbejdsgange; fast opfølgningspunkt.
Følsomhed: Et andet befolkningsforløb eller ændret servicebrug kan ændre, hvornår en tærskel nås.
Afgrænsning: Scenariet fastlægger ikke kapacitet, serviceniveau, bemanding eller budget.</t>
  </si>
  <si>
    <t xml:space="preserve">Geografisk prioritering: undersøg lokale forskelle
scenario-b-geografi</t>
  </si>
  <si>
    <t xml:space="preserve">Prognosedistrikter bruges som afsæt for afklaring; faktisk adgang, transport, brug og tilbudssammenhæng skal undersøges særskilt.</t>
  </si>
  <si>
    <t xml:space="preserve">Sammenlign adgang, transport, brug og fordelingsvirkninger lokalt, før en samlet strukturdrøftelse.</t>
  </si>
  <si>
    <t xml:space="preserve">Gør lokale forskelle og borgernes adgang synlig før en samlet strukturdrøftelse.</t>
  </si>
  <si>
    <t xml:space="preserve">Vigtig begrænsning: Prognosedistrikter kan være for grove og siger ikke noget om faktisk brug eller transportmuligheder.
Gennemførelseskrav: Kortlæg tilbud og transport; sammenlign brug og adgang; vurder fordelingsvirkninger; afklar lokale alternativer.
Følsomhed: Resultatet afhænger af geografisk enhed, boligprogrammets realisering og lokale tilbud.
Afgrænsning: Scenariet er ikke en anbefaling om placering eller lukning af tilbud.</t>
  </si>
  <si>
    <t xml:space="preserve">Skeln mellem budgetforudsætning og politisk valg
scenario-c-robust-budget</t>
  </si>
  <si>
    <t xml:space="preserve">Demografi, tekniske budgetforudsætninger, politiske valg og senere regnskab holdes som forskellige analytiske led.</t>
  </si>
  <si>
    <t xml:space="preserve">Klassificér budgetændringer, vis centrale følsomheder og knyt valg til kriterier og opfølgning.</t>
  </si>
  <si>
    <t xml:space="preserve">Gør det lettere at se, hvilke tal der er forudsætninger, og hvilke ændringer der er politiske valg.</t>
  </si>
  <si>
    <t xml:space="preserve">Vigtig begrænsning: Følsomheder kan give falsk præcision, hvis lokale aktivitets- og omkostningsdata ikke er valideret.
Gennemførelseskrav: Klassificér budgetændringer; vis centrale følsomheder; knyt valg til kriterier; følg budget, aktivitet og regnskab.
Følsomhed: Nye indtægtsskøn, politiske ændringer og faktisk aktivitet kan ændre prioriteringsrummet.
Afgrænsning: Scenariet foregriber ikke Budget 2027–2030 og er ikke et kommunalt budgetforslag.</t>
  </si>
  <si>
    <t xml:space="preserve">Hvorfor er scenarieoutputtene kvalitative?</t>
  </si>
  <si>
    <t xml:space="preserve">Der mangler et dokumenteret alternativt prognosegrundlag til at beregne andre befolkningsbaner.</t>
  </si>
  <si>
    <t xml:space="preserve">Der mangler lokale parametre til at omregne befolkning til servicebrug, kapacitet, bemanding og udgift. Arbitrære koefficienter ville skabe falsk præcision.</t>
  </si>
</sst>
</file>

<file path=xl/styles.xml><?xml version="1.0" encoding="utf-8"?>
<styleSheet xmlns="http://schemas.openxmlformats.org/spreadsheetml/2006/main">
  <numFmts count="7">
    <numFmt numFmtId="164" formatCode="General"/>
    <numFmt numFmtId="165" formatCode="yyyy\-mm\-dd"/>
    <numFmt numFmtId="166" formatCode="@"/>
    <numFmt numFmtId="167" formatCode="0"/>
    <numFmt numFmtId="168" formatCode="#,##0"/>
    <numFmt numFmtId="169" formatCode="0.0%"/>
    <numFmt numFmtId="170" formatCode="0.0"/>
  </numFmts>
  <fonts count="16">
    <font>
      <sz val="10"/>
      <name val="Arial"/>
      <family val="2"/>
      <charset val="1"/>
    </font>
    <font>
      <sz val="10"/>
      <name val="Arial"/>
      <family val="0"/>
    </font>
    <font>
      <sz val="10"/>
      <name val="Arial"/>
      <family val="0"/>
    </font>
    <font>
      <sz val="10"/>
      <name val="Arial"/>
      <family val="0"/>
    </font>
    <font>
      <b val="true"/>
      <sz val="18"/>
      <color rgb="FFFFFFFF"/>
      <name val="Arial"/>
      <family val="0"/>
      <charset val="1"/>
    </font>
    <font>
      <sz val="10"/>
      <color rgb="FF635D68"/>
      <name val="Arial"/>
      <family val="0"/>
      <charset val="1"/>
    </font>
    <font>
      <b val="true"/>
      <sz val="10"/>
      <color rgb="FF201A2B"/>
      <name val="Arial"/>
      <family val="0"/>
      <charset val="1"/>
    </font>
    <font>
      <b val="true"/>
      <sz val="10"/>
      <color rgb="FF6B264F"/>
      <name val="Arial"/>
      <family val="0"/>
      <charset val="1"/>
    </font>
    <font>
      <sz val="10"/>
      <color rgb="FF201A2B"/>
      <name val="Arial"/>
      <family val="0"/>
      <charset val="1"/>
    </font>
    <font>
      <b val="true"/>
      <sz val="12"/>
      <color rgb="FF201A2B"/>
      <name val="Arial"/>
      <family val="0"/>
      <charset val="1"/>
    </font>
    <font>
      <sz val="12"/>
      <color theme="10"/>
      <name val="Calibri"/>
      <family val="2"/>
      <charset val="1"/>
    </font>
    <font>
      <sz val="9"/>
      <color rgb="FF201A2B"/>
      <name val="Arial"/>
      <family val="0"/>
      <charset val="1"/>
    </font>
    <font>
      <b val="true"/>
      <sz val="18"/>
      <color rgb="FF000000"/>
      <name val="Calibri"/>
      <family val="2"/>
    </font>
    <font>
      <sz val="7.5"/>
      <color rgb="FF000000"/>
      <name val="Calibri"/>
      <family val="2"/>
    </font>
    <font>
      <sz val="10"/>
      <color rgb="FF000000"/>
      <name val="Calibri"/>
      <family val="2"/>
    </font>
    <font>
      <b val="true"/>
      <sz val="11"/>
      <color rgb="FFFFFFFF"/>
      <name val="Arial"/>
      <family val="0"/>
      <charset val="1"/>
    </font>
  </fonts>
  <fills count="8">
    <fill>
      <patternFill patternType="none"/>
    </fill>
    <fill>
      <patternFill patternType="gray125"/>
    </fill>
    <fill>
      <patternFill patternType="solid">
        <fgColor rgb="FF6B264F"/>
        <bgColor rgb="FF660066"/>
      </patternFill>
    </fill>
    <fill>
      <patternFill patternType="solid">
        <fgColor rgb="FFF6F1E8"/>
        <bgColor rgb="FFFFF2CC"/>
      </patternFill>
    </fill>
    <fill>
      <patternFill patternType="solid">
        <fgColor rgb="FFAFCFDF"/>
        <bgColor rgb="FFCCCCCC"/>
      </patternFill>
    </fill>
    <fill>
      <patternFill patternType="solid">
        <fgColor rgb="FFDDE6D7"/>
        <bgColor rgb="FFD9D9D9"/>
      </patternFill>
    </fill>
    <fill>
      <patternFill patternType="solid">
        <fgColor rgb="FFFFF2CC"/>
        <bgColor rgb="FFF6F1E8"/>
      </patternFill>
    </fill>
    <fill>
      <patternFill patternType="solid">
        <fgColor rgb="FFC95D4B"/>
        <bgColor rgb="FFE97132"/>
      </patternFill>
    </fill>
  </fills>
  <borders count="6">
    <border diagonalUp="false" diagonalDown="false">
      <left/>
      <right/>
      <top/>
      <bottom/>
      <diagonal/>
    </border>
    <border diagonalUp="false" diagonalDown="false">
      <left style="thin">
        <color rgb="FFD6CFCA"/>
      </left>
      <right/>
      <top style="thin">
        <color rgb="FFD6CFCA"/>
      </top>
      <bottom style="thin">
        <color rgb="FFD6CFCA"/>
      </bottom>
      <diagonal/>
    </border>
    <border diagonalUp="false" diagonalDown="false">
      <left/>
      <right style="thin">
        <color rgb="FFD6CFCA"/>
      </right>
      <top style="thin">
        <color rgb="FFD6CFCA"/>
      </top>
      <bottom style="thin">
        <color rgb="FFD6CFCA"/>
      </bottom>
      <diagonal/>
    </border>
    <border diagonalUp="false" diagonalDown="false">
      <left/>
      <right/>
      <top/>
      <bottom style="thin">
        <color rgb="FFD6CFCA"/>
      </bottom>
      <diagonal/>
    </border>
    <border diagonalUp="false" diagonalDown="false">
      <left/>
      <right/>
      <top style="thin">
        <color rgb="FFD6CFCA"/>
      </top>
      <bottom style="thin">
        <color rgb="FFD6CFCA"/>
      </bottom>
      <diagonal/>
    </border>
    <border diagonalUp="false" diagonalDown="false">
      <left/>
      <right/>
      <top style="thin">
        <color rgb="FFD6CFCA"/>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true" applyAlignment="true" applyProtection="true">
      <alignment horizontal="general" vertical="bottom" textRotation="0" wrapText="false" indent="0" shrinkToFit="false"/>
      <protection locked="true" hidden="false"/>
    </xf>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3" borderId="0" xfId="0" applyFont="true" applyBorder="true" applyAlignment="true" applyProtection="false">
      <alignment horizontal="general" vertical="center" textRotation="0" wrapText="true" indent="0" shrinkToFit="false"/>
      <protection locked="true" hidden="false"/>
    </xf>
    <xf numFmtId="164" fontId="6" fillId="4" borderId="1" xfId="0" applyFont="true" applyBorder="true" applyAlignment="true" applyProtection="false">
      <alignment horizontal="general" vertical="center" textRotation="0" wrapText="true" indent="0" shrinkToFit="false"/>
      <protection locked="true" hidden="false"/>
    </xf>
    <xf numFmtId="164" fontId="6" fillId="4" borderId="2" xfId="0" applyFont="true" applyBorder="true" applyAlignment="true" applyProtection="false">
      <alignment horizontal="general" vertical="center" textRotation="0" wrapText="true" indent="0" shrinkToFit="false"/>
      <protection locked="true" hidden="false"/>
    </xf>
    <xf numFmtId="164" fontId="7" fillId="0" borderId="3" xfId="0" applyFont="true" applyBorder="true" applyAlignment="true" applyProtection="false">
      <alignment horizontal="general" vertical="center" textRotation="0" wrapText="true" indent="0" shrinkToFit="false"/>
      <protection locked="true" hidden="false"/>
    </xf>
    <xf numFmtId="164" fontId="8" fillId="0" borderId="3" xfId="0" applyFont="true" applyBorder="true" applyAlignment="true" applyProtection="false">
      <alignment horizontal="general" vertical="center" textRotation="0" wrapText="true" indent="0" shrinkToFit="false"/>
      <protection locked="true" hidden="false"/>
    </xf>
    <xf numFmtId="164" fontId="7" fillId="0" borderId="4" xfId="0" applyFont="true" applyBorder="true" applyAlignment="true" applyProtection="false">
      <alignment horizontal="general" vertical="center" textRotation="0" wrapText="true" indent="0" shrinkToFit="false"/>
      <protection locked="true" hidden="false"/>
    </xf>
    <xf numFmtId="164" fontId="8" fillId="0" borderId="4" xfId="0" applyFont="true" applyBorder="true" applyAlignment="true" applyProtection="false">
      <alignment horizontal="general" vertical="center" textRotation="0" wrapText="true" indent="0" shrinkToFit="false"/>
      <protection locked="true" hidden="false"/>
    </xf>
    <xf numFmtId="164" fontId="7" fillId="0" borderId="5" xfId="0" applyFont="true" applyBorder="true" applyAlignment="true" applyProtection="false">
      <alignment horizontal="general" vertical="center" textRotation="0" wrapText="true" indent="0" shrinkToFit="false"/>
      <protection locked="true" hidden="false"/>
    </xf>
    <xf numFmtId="164" fontId="8" fillId="0" borderId="5" xfId="0" applyFont="true" applyBorder="true" applyAlignment="true" applyProtection="false">
      <alignment horizontal="general" vertical="center" textRotation="0" wrapText="true" indent="0" shrinkToFit="false"/>
      <protection locked="true" hidden="false"/>
    </xf>
    <xf numFmtId="164" fontId="9" fillId="5"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10" fillId="0" borderId="0" xfId="20" applyFont="true" applyBorder="false" applyAlignment="false" applyProtection="false">
      <alignment horizontal="general" vertical="bottom" textRotation="0" wrapText="false" indent="0" shrinkToFit="false"/>
      <protection locked="true" hidden="false"/>
    </xf>
    <xf numFmtId="164" fontId="6" fillId="4" borderId="4" xfId="0" applyFont="true" applyBorder="true" applyAlignment="true" applyProtection="false">
      <alignment horizontal="general" vertical="center" textRotation="0" wrapText="true" indent="0" shrinkToFit="false"/>
      <protection locked="true" hidden="false"/>
    </xf>
    <xf numFmtId="164" fontId="11" fillId="0" borderId="3" xfId="0" applyFont="true" applyBorder="true" applyAlignment="true" applyProtection="false">
      <alignment horizontal="general" vertical="center" textRotation="0" wrapText="true" indent="0" shrinkToFit="false"/>
      <protection locked="true" hidden="false"/>
    </xf>
    <xf numFmtId="165" fontId="11" fillId="0" borderId="3" xfId="0" applyFont="true" applyBorder="true" applyAlignment="true" applyProtection="false">
      <alignment horizontal="general" vertical="center" textRotation="0" wrapText="true" indent="0" shrinkToFit="false"/>
      <protection locked="true" hidden="false"/>
    </xf>
    <xf numFmtId="164" fontId="11" fillId="0" borderId="4" xfId="0" applyFont="true" applyBorder="true" applyAlignment="true" applyProtection="false">
      <alignment horizontal="general" vertical="center" textRotation="0" wrapText="true" indent="0" shrinkToFit="false"/>
      <protection locked="true" hidden="false"/>
    </xf>
    <xf numFmtId="165" fontId="11" fillId="0" borderId="4" xfId="0" applyFont="true" applyBorder="true" applyAlignment="true" applyProtection="false">
      <alignment horizontal="general" vertical="center" textRotation="0" wrapText="true" indent="0" shrinkToFit="false"/>
      <protection locked="true" hidden="false"/>
    </xf>
    <xf numFmtId="164" fontId="11" fillId="0" borderId="5" xfId="0" applyFont="true" applyBorder="true" applyAlignment="true" applyProtection="false">
      <alignment horizontal="general" vertical="center" textRotation="0" wrapText="true" indent="0" shrinkToFit="false"/>
      <protection locked="true" hidden="false"/>
    </xf>
    <xf numFmtId="165" fontId="11" fillId="0" borderId="5" xfId="0" applyFont="true" applyBorder="true" applyAlignment="true" applyProtection="false">
      <alignment horizontal="general" vertical="center" textRotation="0" wrapText="true" indent="0" shrinkToFit="false"/>
      <protection locked="true" hidden="false"/>
    </xf>
    <xf numFmtId="164" fontId="11" fillId="0" borderId="3" xfId="0" applyFont="true" applyBorder="true" applyAlignment="true" applyProtection="false">
      <alignment horizontal="general" vertical="center" textRotation="0" wrapText="false" indent="0" shrinkToFit="false"/>
      <protection locked="true" hidden="false"/>
    </xf>
    <xf numFmtId="166" fontId="11" fillId="0" borderId="3" xfId="0" applyFont="true" applyBorder="true" applyAlignment="true" applyProtection="false">
      <alignment horizontal="general" vertical="center" textRotation="0" wrapText="false" indent="0" shrinkToFit="false"/>
      <protection locked="true" hidden="false"/>
    </xf>
    <xf numFmtId="167" fontId="11" fillId="0" borderId="3" xfId="0" applyFont="true" applyBorder="true" applyAlignment="true" applyProtection="false">
      <alignment horizontal="general" vertical="center" textRotation="0" wrapText="false" indent="0" shrinkToFit="false"/>
      <protection locked="true" hidden="false"/>
    </xf>
    <xf numFmtId="168" fontId="11" fillId="0" borderId="3" xfId="0" applyFont="true" applyBorder="true" applyAlignment="true" applyProtection="false">
      <alignment horizontal="general" vertical="center" textRotation="0" wrapText="false" indent="0" shrinkToFit="false"/>
      <protection locked="true" hidden="false"/>
    </xf>
    <xf numFmtId="165" fontId="11" fillId="0" borderId="3" xfId="0" applyFont="true" applyBorder="true" applyAlignment="true" applyProtection="false">
      <alignment horizontal="general" vertical="center" textRotation="0" wrapText="false" indent="0" shrinkToFit="false"/>
      <protection locked="true" hidden="false"/>
    </xf>
    <xf numFmtId="164" fontId="11" fillId="0" borderId="4" xfId="0" applyFont="true" applyBorder="true" applyAlignment="true" applyProtection="false">
      <alignment horizontal="general" vertical="center" textRotation="0" wrapText="false" indent="0" shrinkToFit="false"/>
      <protection locked="true" hidden="false"/>
    </xf>
    <xf numFmtId="166" fontId="11" fillId="0" borderId="4" xfId="0" applyFont="true" applyBorder="true" applyAlignment="true" applyProtection="false">
      <alignment horizontal="general" vertical="center" textRotation="0" wrapText="false" indent="0" shrinkToFit="false"/>
      <protection locked="true" hidden="false"/>
    </xf>
    <xf numFmtId="167" fontId="11" fillId="0" borderId="4" xfId="0" applyFont="true" applyBorder="true" applyAlignment="true" applyProtection="false">
      <alignment horizontal="general" vertical="center" textRotation="0" wrapText="false" indent="0" shrinkToFit="false"/>
      <protection locked="true" hidden="false"/>
    </xf>
    <xf numFmtId="168" fontId="11" fillId="0" borderId="4" xfId="0" applyFont="true" applyBorder="true" applyAlignment="true" applyProtection="false">
      <alignment horizontal="general" vertical="center" textRotation="0" wrapText="false" indent="0" shrinkToFit="false"/>
      <protection locked="true" hidden="false"/>
    </xf>
    <xf numFmtId="165" fontId="11" fillId="0" borderId="4" xfId="0" applyFont="true" applyBorder="true" applyAlignment="true" applyProtection="false">
      <alignment horizontal="general" vertical="center" textRotation="0" wrapText="false" indent="0" shrinkToFit="false"/>
      <protection locked="true" hidden="false"/>
    </xf>
    <xf numFmtId="164" fontId="11" fillId="0" borderId="5" xfId="0" applyFont="true" applyBorder="true" applyAlignment="true" applyProtection="false">
      <alignment horizontal="general" vertical="center" textRotation="0" wrapText="false" indent="0" shrinkToFit="false"/>
      <protection locked="true" hidden="false"/>
    </xf>
    <xf numFmtId="166" fontId="11" fillId="0" borderId="5" xfId="0" applyFont="true" applyBorder="true" applyAlignment="true" applyProtection="false">
      <alignment horizontal="general" vertical="center" textRotation="0" wrapText="false" indent="0" shrinkToFit="false"/>
      <protection locked="true" hidden="false"/>
    </xf>
    <xf numFmtId="167" fontId="11" fillId="0" borderId="5" xfId="0" applyFont="true" applyBorder="true" applyAlignment="true" applyProtection="false">
      <alignment horizontal="general" vertical="center" textRotation="0" wrapText="false" indent="0" shrinkToFit="false"/>
      <protection locked="true" hidden="false"/>
    </xf>
    <xf numFmtId="168" fontId="11" fillId="0" borderId="5" xfId="0" applyFont="true" applyBorder="true" applyAlignment="true" applyProtection="false">
      <alignment horizontal="general" vertical="center" textRotation="0" wrapText="false" indent="0" shrinkToFit="false"/>
      <protection locked="true" hidden="false"/>
    </xf>
    <xf numFmtId="165" fontId="11" fillId="0" borderId="5" xfId="0" applyFont="true" applyBorder="true" applyAlignment="true" applyProtection="false">
      <alignment horizontal="general" vertical="center" textRotation="0" wrapText="false" indent="0" shrinkToFit="false"/>
      <protection locked="true" hidden="false"/>
    </xf>
    <xf numFmtId="168" fontId="8" fillId="0" borderId="3" xfId="0" applyFont="true" applyBorder="true" applyAlignment="true" applyProtection="false">
      <alignment horizontal="general" vertical="center" textRotation="0" wrapText="true" indent="0" shrinkToFit="false"/>
      <protection locked="true" hidden="false"/>
    </xf>
    <xf numFmtId="169" fontId="8" fillId="0" borderId="3" xfId="0" applyFont="true" applyBorder="true" applyAlignment="true" applyProtection="false">
      <alignment horizontal="general" vertical="center" textRotation="0" wrapText="true" indent="0" shrinkToFit="false"/>
      <protection locked="true" hidden="false"/>
    </xf>
    <xf numFmtId="168" fontId="8" fillId="0" borderId="4" xfId="0" applyFont="true" applyBorder="true" applyAlignment="true" applyProtection="false">
      <alignment horizontal="general" vertical="center" textRotation="0" wrapText="true" indent="0" shrinkToFit="false"/>
      <protection locked="true" hidden="false"/>
    </xf>
    <xf numFmtId="169" fontId="8" fillId="0" borderId="4" xfId="0" applyFont="true" applyBorder="true" applyAlignment="true" applyProtection="false">
      <alignment horizontal="general" vertical="center" textRotation="0" wrapText="true" indent="0" shrinkToFit="false"/>
      <protection locked="true" hidden="false"/>
    </xf>
    <xf numFmtId="164" fontId="8" fillId="5" borderId="5" xfId="0" applyFont="true" applyBorder="true" applyAlignment="true" applyProtection="false">
      <alignment horizontal="general" vertical="center" textRotation="0" wrapText="true" indent="0" shrinkToFit="false"/>
      <protection locked="true" hidden="false"/>
    </xf>
    <xf numFmtId="168" fontId="8" fillId="5" borderId="5" xfId="0" applyFont="true" applyBorder="true" applyAlignment="true" applyProtection="false">
      <alignment horizontal="general" vertical="center" textRotation="0" wrapText="true" indent="0" shrinkToFit="false"/>
      <protection locked="true" hidden="false"/>
    </xf>
    <xf numFmtId="169" fontId="8" fillId="5" borderId="5" xfId="0" applyFont="true" applyBorder="true" applyAlignment="true" applyProtection="false">
      <alignment horizontal="general" vertical="center" textRotation="0" wrapText="true" indent="0" shrinkToFit="false"/>
      <protection locked="true" hidden="false"/>
    </xf>
    <xf numFmtId="164" fontId="11" fillId="6" borderId="3" xfId="0" applyFont="true" applyBorder="true" applyAlignment="true" applyProtection="false">
      <alignment horizontal="general" vertical="center" textRotation="0" wrapText="true" indent="0" shrinkToFit="false"/>
      <protection locked="true" hidden="false"/>
    </xf>
    <xf numFmtId="164" fontId="11" fillId="6" borderId="4" xfId="0" applyFont="true" applyBorder="true" applyAlignment="true" applyProtection="false">
      <alignment horizontal="general" vertical="center" textRotation="0" wrapText="true" indent="0" shrinkToFit="false"/>
      <protection locked="true" hidden="false"/>
    </xf>
    <xf numFmtId="164" fontId="11" fillId="6" borderId="5" xfId="0" applyFont="true" applyBorder="true" applyAlignment="true" applyProtection="false">
      <alignment horizontal="general" vertical="center" textRotation="0" wrapText="true" indent="0" shrinkToFit="false"/>
      <protection locked="true" hidden="false"/>
    </xf>
    <xf numFmtId="170" fontId="8" fillId="0" borderId="3" xfId="0" applyFont="true" applyBorder="true" applyAlignment="true" applyProtection="false">
      <alignment horizontal="general" vertical="center" textRotation="0" wrapText="true" indent="0" shrinkToFit="false"/>
      <protection locked="true" hidden="false"/>
    </xf>
    <xf numFmtId="170" fontId="8" fillId="0" borderId="4" xfId="0" applyFont="true" applyBorder="true" applyAlignment="true" applyProtection="false">
      <alignment horizontal="general" vertical="center" textRotation="0" wrapText="true" indent="0" shrinkToFit="false"/>
      <protection locked="true" hidden="false"/>
    </xf>
    <xf numFmtId="170" fontId="8" fillId="0" borderId="5" xfId="0" applyFont="true" applyBorder="true" applyAlignment="true" applyProtection="false">
      <alignment horizontal="general" vertical="center" textRotation="0" wrapText="true" indent="0" shrinkToFit="false"/>
      <protection locked="true" hidden="false"/>
    </xf>
    <xf numFmtId="164" fontId="11" fillId="5" borderId="3" xfId="0" applyFont="true" applyBorder="true" applyAlignment="true" applyProtection="false">
      <alignment horizontal="general" vertical="center" textRotation="0" wrapText="true" indent="0" shrinkToFit="false"/>
      <protection locked="true" hidden="false"/>
    </xf>
    <xf numFmtId="164" fontId="11" fillId="5" borderId="4" xfId="0" applyFont="true" applyBorder="true" applyAlignment="true" applyProtection="false">
      <alignment horizontal="general" vertical="center" textRotation="0" wrapText="true" indent="0" shrinkToFit="false"/>
      <protection locked="true" hidden="false"/>
    </xf>
    <xf numFmtId="164" fontId="11" fillId="5" borderId="5" xfId="0" applyFont="true" applyBorder="true" applyAlignment="true" applyProtection="false">
      <alignment horizontal="general" vertical="center" textRotation="0" wrapText="true" indent="0" shrinkToFit="false"/>
      <protection locked="true" hidden="false"/>
    </xf>
    <xf numFmtId="164" fontId="15" fillId="7" borderId="0" xfId="0" applyFont="true" applyBorder="true" applyAlignment="tru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8">
    <dxf>
      <fill>
        <patternFill patternType="solid">
          <fgColor rgb="FFAFCFDF"/>
          <bgColor rgb="FF000000"/>
        </patternFill>
      </fill>
    </dxf>
    <dxf>
      <fill>
        <patternFill patternType="solid">
          <bgColor rgb="FF000000"/>
        </patternFill>
      </fill>
    </dxf>
    <dxf>
      <fill>
        <patternFill patternType="solid">
          <fgColor rgb="FF201A2B"/>
          <bgColor rgb="FF000000"/>
        </patternFill>
      </fill>
    </dxf>
    <dxf>
      <fill>
        <patternFill patternType="solid">
          <fgColor rgb="FF467886"/>
          <bgColor rgb="FF000000"/>
        </patternFill>
      </fill>
    </dxf>
    <dxf>
      <fill>
        <patternFill patternType="solid">
          <fgColor rgb="FFDDE6D7"/>
          <bgColor rgb="FF000000"/>
        </patternFill>
      </fill>
    </dxf>
    <dxf>
      <fill>
        <patternFill patternType="solid">
          <fgColor rgb="FFFFF2CC"/>
          <bgColor rgb="FF000000"/>
        </patternFill>
      </fill>
    </dxf>
    <dxf>
      <font>
        <b val="1"/>
        <color rgb="FF201A2B"/>
      </font>
      <fill>
        <patternFill>
          <bgColor rgb="FFDDE6D7"/>
        </patternFill>
      </fill>
    </dxf>
    <dxf>
      <font>
        <b val="1"/>
        <color rgb="FF9B1C1C"/>
      </font>
      <fill>
        <patternFill>
          <bgColor rgb="FFF4CC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6082"/>
      <rgbColor rgb="FFCCCCCC"/>
      <rgbColor rgb="FF8B8B8B"/>
      <rgbColor rgb="FF9999FF"/>
      <rgbColor rgb="FF6B264F"/>
      <rgbColor rgb="FFFFF2CC"/>
      <rgbColor rgb="FFF6F1E8"/>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6CFCA"/>
      <rgbColor rgb="FFDDE6D7"/>
      <rgbColor rgb="FFFFFF99"/>
      <rgbColor rgb="FFAFCFDF"/>
      <rgbColor rgb="FFFF99CC"/>
      <rgbColor rgb="FFCC99FF"/>
      <rgbColor rgb="FFF4CCCC"/>
      <rgbColor rgb="FF3366FF"/>
      <rgbColor rgb="FF33CCCC"/>
      <rgbColor rgb="FF99CC00"/>
      <rgbColor rgb="FFFFCC00"/>
      <rgbColor rgb="FFFF9900"/>
      <rgbColor rgb="FFE97132"/>
      <rgbColor rgb="FF635D68"/>
      <rgbColor rgb="FF969696"/>
      <rgbColor rgb="FF003366"/>
      <rgbColor rgb="FF467886"/>
      <rgbColor rgb="FF003300"/>
      <rgbColor rgb="FF333300"/>
      <rgbColor rgb="FF9B1C1C"/>
      <rgbColor rgb="FFC95D4B"/>
      <rgbColor rgb="FF333399"/>
      <rgbColor rgb="FF201A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ea typeface="Calibri"/>
              </a:rPr>
              <a:t>80+ vokser, mens befolkningen samlet falder (indeks 2026=100)</a:t>
            </a:r>
          </a:p>
        </c:rich>
      </c:tx>
      <c:overlay val="0"/>
      <c:spPr>
        <a:noFill/>
        <a:ln w="0">
          <a:noFill/>
        </a:ln>
      </c:spPr>
    </c:title>
    <c:autoTitleDeleted val="0"/>
    <c:plotArea>
      <c:lineChart>
        <c:grouping val="standard"/>
        <c:varyColors val="0"/>
        <c:ser>
          <c:idx val="0"/>
          <c:order val="0"/>
          <c:tx>
            <c:strRef>
              <c:f>"Samlet indeks"</c:f>
              <c:strCache>
                <c:ptCount val="1"/>
                <c:pt idx="0">
                  <c:v>Samlet indeks</c:v>
                </c:pt>
              </c:strCache>
            </c:strRef>
          </c:tx>
          <c:spPr>
            <a:ln w="12600">
              <a:solidFill>
                <a:srgbClr val="156082"/>
              </a:solidFill>
              <a:round/>
            </a:ln>
          </c:spPr>
          <c:marker>
            <c:symbol val="none"/>
          </c:marker>
          <c:dLbls>
            <c:txPr>
              <a:bodyPr wrap="square"/>
              <a:lstStyle/>
              <a:p>
                <a:pPr>
                  <a:defRPr sz="1000" b="0" u="none" strike="noStrike">
                    <a:solidFill>
                      <a:srgbClr val="000000"/>
                    </a:solidFill>
                    <a:uFillTx/>
                    <a:latin typeface="Arial"/>
                    <a:ea typeface="Calibri"/>
                  </a:defRPr>
                </a:pPr>
              </a:p>
            </c:txPr>
            <c:dLblPos val="r"/>
            <c:showLegendKey val="0"/>
            <c:showVal val="0"/>
            <c:showCatName val="0"/>
            <c:showSerName val="0"/>
            <c:showPercent val="0"/>
            <c:separator>; </c:separator>
            <c:extLst>
              <c:ext xmlns:c15="http://schemas.microsoft.com/office/drawing/2012/chart" uri="{CE6537A1-D6FC-4f65-9D91-7224C49458BB}">
                <c15:showLeaderLines val="1"/>
              </c:ext>
            </c:extLst>
          </c:dLbls>
          <c:cat>
            <c:strRef>
              <c:f>Resultater!$A$14:$A$21</c:f>
              <c:strCache>
                <c:ptCount val="8"/>
                <c:pt idx="0">
                  <c:v>2026</c:v>
                </c:pt>
                <c:pt idx="1">
                  <c:v>2027</c:v>
                </c:pt>
                <c:pt idx="2">
                  <c:v>2028</c:v>
                </c:pt>
                <c:pt idx="3">
                  <c:v>2029</c:v>
                </c:pt>
                <c:pt idx="4">
                  <c:v>2030</c:v>
                </c:pt>
                <c:pt idx="5">
                  <c:v>2032</c:v>
                </c:pt>
                <c:pt idx="6">
                  <c:v>2034</c:v>
                </c:pt>
                <c:pt idx="7">
                  <c:v>2036</c:v>
                </c:pt>
              </c:strCache>
            </c:strRef>
          </c:cat>
          <c:val>
            <c:numRef>
              <c:f>Resultater!$B$14:$B$21</c:f>
              <c:numCache>
                <c:formatCode>0.0</c:formatCode>
                <c:ptCount val="8"/>
                <c:pt idx="0">
                  <c:v>100</c:v>
                </c:pt>
                <c:pt idx="1">
                  <c:v>99.6592472177066</c:v>
                </c:pt>
                <c:pt idx="2">
                  <c:v>99.3466299862448</c:v>
                </c:pt>
                <c:pt idx="3">
                  <c:v>98.8526947605352</c:v>
                </c:pt>
                <c:pt idx="4">
                  <c:v>98.2806052269601</c:v>
                </c:pt>
                <c:pt idx="5">
                  <c:v>97.1864449168438</c:v>
                </c:pt>
                <c:pt idx="6">
                  <c:v>96.1641865699637</c:v>
                </c:pt>
                <c:pt idx="7">
                  <c:v>95.3826434913092</c:v>
                </c:pt>
              </c:numCache>
            </c:numRef>
          </c:val>
          <c:smooth val="0"/>
        </c:ser>
        <c:ser>
          <c:idx val="1"/>
          <c:order val="1"/>
          <c:tx>
            <c:strRef>
              <c:f>"80+ indeks"</c:f>
              <c:strCache>
                <c:ptCount val="1"/>
                <c:pt idx="0">
                  <c:v>80+ indeks</c:v>
                </c:pt>
              </c:strCache>
            </c:strRef>
          </c:tx>
          <c:spPr>
            <a:ln w="12600">
              <a:solidFill>
                <a:srgbClr val="E97132"/>
              </a:solidFill>
              <a:round/>
            </a:ln>
          </c:spPr>
          <c:marker>
            <c:symbol val="none"/>
          </c:marker>
          <c:dLbls>
            <c:txPr>
              <a:bodyPr wrap="square"/>
              <a:lstStyle/>
              <a:p>
                <a:pPr>
                  <a:defRPr sz="1000" b="0" u="none" strike="noStrike">
                    <a:solidFill>
                      <a:srgbClr val="000000"/>
                    </a:solidFill>
                    <a:uFillTx/>
                    <a:latin typeface="Arial"/>
                    <a:ea typeface="Calibri"/>
                  </a:defRPr>
                </a:pPr>
              </a:p>
            </c:txPr>
            <c:dLblPos val="r"/>
            <c:showLegendKey val="0"/>
            <c:showVal val="0"/>
            <c:showCatName val="0"/>
            <c:showSerName val="0"/>
            <c:showPercent val="0"/>
            <c:separator>; </c:separator>
            <c:extLst>
              <c:ext xmlns:c15="http://schemas.microsoft.com/office/drawing/2012/chart" uri="{CE6537A1-D6FC-4f65-9D91-7224C49458BB}">
                <c15:showLeaderLines val="1"/>
              </c:ext>
            </c:extLst>
          </c:dLbls>
          <c:cat>
            <c:strRef>
              <c:f>Resultater!$A$14:$A$21</c:f>
              <c:strCache>
                <c:ptCount val="8"/>
                <c:pt idx="0">
                  <c:v>2026</c:v>
                </c:pt>
                <c:pt idx="1">
                  <c:v>2027</c:v>
                </c:pt>
                <c:pt idx="2">
                  <c:v>2028</c:v>
                </c:pt>
                <c:pt idx="3">
                  <c:v>2029</c:v>
                </c:pt>
                <c:pt idx="4">
                  <c:v>2030</c:v>
                </c:pt>
                <c:pt idx="5">
                  <c:v>2032</c:v>
                </c:pt>
                <c:pt idx="6">
                  <c:v>2034</c:v>
                </c:pt>
                <c:pt idx="7">
                  <c:v>2036</c:v>
                </c:pt>
              </c:strCache>
            </c:strRef>
          </c:cat>
          <c:val>
            <c:numRef>
              <c:f>Resultater!$C$14:$C$21</c:f>
              <c:numCache>
                <c:formatCode>0.0</c:formatCode>
                <c:ptCount val="8"/>
                <c:pt idx="0">
                  <c:v>100</c:v>
                </c:pt>
                <c:pt idx="1">
                  <c:v>107.90273556231</c:v>
                </c:pt>
                <c:pt idx="2">
                  <c:v>114.99493414387</c:v>
                </c:pt>
                <c:pt idx="3">
                  <c:v>120.432286389733</c:v>
                </c:pt>
                <c:pt idx="4">
                  <c:v>124.51874366768</c:v>
                </c:pt>
                <c:pt idx="5">
                  <c:v>130.563998649105</c:v>
                </c:pt>
                <c:pt idx="6">
                  <c:v>136.845660249916</c:v>
                </c:pt>
                <c:pt idx="7">
                  <c:v>141.033434650456</c:v>
                </c:pt>
              </c:numCache>
            </c:numRef>
          </c:val>
          <c:smooth val="0"/>
        </c:ser>
        <c:hiLowLines>
          <c:spPr>
            <a:ln w="0">
              <a:noFill/>
            </a:ln>
          </c:spPr>
        </c:hiLowLines>
        <c:marker val="0"/>
        <c:axId val="27179468"/>
        <c:axId val="56684042"/>
      </c:lineChart>
      <c:catAx>
        <c:axId val="27179468"/>
        <c:scaling>
          <c:orientation val="minMax"/>
        </c:scaling>
        <c:delete val="0"/>
        <c:axPos val="b"/>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sz="750" b="0" u="none" strike="noStrike">
                <a:solidFill>
                  <a:srgbClr val="000000"/>
                </a:solidFill>
                <a:uFillTx/>
                <a:latin typeface="Calibri"/>
                <a:ea typeface="Calibri"/>
              </a:defRPr>
            </a:pPr>
          </a:p>
        </c:txPr>
        <c:crossAx val="56684042"/>
        <c:crosses val="autoZero"/>
        <c:auto val="1"/>
        <c:lblAlgn val="ctr"/>
        <c:lblOffset val="100"/>
        <c:noMultiLvlLbl val="0"/>
      </c:catAx>
      <c:valAx>
        <c:axId val="56684042"/>
        <c:scaling>
          <c:orientation val="minMax"/>
          <c:max val="145"/>
          <c:min val="90"/>
        </c:scaling>
        <c:delete val="0"/>
        <c:axPos val="l"/>
        <c:majorGridlines>
          <c:spPr>
            <a:ln w="9360">
              <a:solidFill>
                <a:srgbClr val="CCCCCC"/>
              </a:solidFill>
              <a:prstDash val="dash"/>
              <a:round/>
            </a:ln>
          </c:spPr>
        </c:majorGridlines>
        <c:numFmt formatCode="0" sourceLinked="0"/>
        <c:majorTickMark val="none"/>
        <c:minorTickMark val="none"/>
        <c:tickLblPos val="nextTo"/>
        <c:spPr>
          <a:ln w="12600">
            <a:solidFill>
              <a:srgbClr val="8B8B8B"/>
            </a:solidFill>
            <a:round/>
          </a:ln>
        </c:spPr>
        <c:txPr>
          <a:bodyPr/>
          <a:lstStyle/>
          <a:p>
            <a:pPr>
              <a:defRPr sz="1000" b="0" u="none" strike="noStrike">
                <a:solidFill>
                  <a:srgbClr val="000000"/>
                </a:solidFill>
                <a:uFillTx/>
                <a:latin typeface="Calibri"/>
                <a:ea typeface="Calibri"/>
              </a:defRPr>
            </a:pPr>
          </a:p>
        </c:txPr>
        <c:crossAx val="27179468"/>
        <c:crosses val="autoZero"/>
        <c:crossBetween val="between"/>
      </c:valAx>
      <c:spPr>
        <a:ln w="0">
          <a:noFill/>
        </a:ln>
      </c:spPr>
    </c:plotArea>
    <c:legend>
      <c:legendPos val="b"/>
      <c:overlay val="0"/>
      <c:spPr>
        <a:noFill/>
        <a:ln w="0">
          <a:noFill/>
        </a:ln>
      </c:spPr>
      <c:txPr>
        <a:bodyPr/>
        <a:lstStyle/>
        <a:p>
          <a:pPr>
            <a:defRPr sz="1000" b="0" u="none" strike="noStrike">
              <a:solidFill>
                <a:srgbClr val="000000"/>
              </a:solidFill>
              <a:uFillTx/>
              <a:latin typeface="Calibri"/>
              <a:ea typeface="Calibri"/>
            </a:defRPr>
          </a:pPr>
        </a:p>
      </c:txPr>
    </c:legend>
    <c:plotVisOnly val="1"/>
    <c:dispBlanksAs val="gap"/>
  </c:chart>
  <c:spPr>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style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5.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ns0:wsDr xmlns:ns0="http://schemas.openxmlformats.org/drawingml/2006/spreadsheetDrawing"/>
</file>

<file path=xl/drawings/drawing2.xml><?xml version="1.0" encoding="utf-8"?>
<ns0:wsDr xmlns:ns0="http://schemas.openxmlformats.org/drawingml/2006/spreadsheetDrawing"/>
</file>

<file path=xl/drawings/drawing3.xml><?xml version="1.0" encoding="utf-8"?>
<ns0:wsDr xmlns:ns0="http://schemas.openxmlformats.org/drawingml/2006/spreadsheetDrawing"/>
</file>

<file path=xl/drawings/drawing4.xml><?xml version="1.0" encoding="utf-8"?>
<ns0:wsDr xmlns:ns0="http://schemas.openxmlformats.org/drawingml/2006/spreadsheetDrawing"/>
</file>

<file path=xl/drawings/drawing5.xml><?xml version="1.0" encoding="utf-8"?>
<ns0:wsDr xmlns:ns0="http://schemas.openxmlformats.org/drawingml/2006/spreadsheetDrawing" xmlns:ns1="http://schemas.openxmlformats.org/drawingml/2006/main" xmlns:ns2="http://schemas.openxmlformats.org/drawingml/2006/chart" xmlns:ns3="http://schemas.openxmlformats.org/officeDocument/2006/relationships">
  <ns0:twoCellAnchor editAs="oneCell">
    <ns0:from>
      <ns0:col>7</ns0:col>
      <ns0:colOff>0</ns0:colOff>
      <ns0:row>3</ns0:row>
      <ns0:rowOff>0</ns0:rowOff>
    </ns0:from>
    <ns0:to>
      <ns0:col>15</ns0:col>
      <ns0:colOff>610200</ns0:colOff>
      <ns0:row>19</ns0:row>
      <ns0:rowOff>189360</ns0:rowOff>
    </ns0:to>
    <ns0:graphicFrame>
      <ns0:nvGraphicFramePr>
        <ns0:cNvPr id="1" name="80+ vokser, mens befolkningen samlet falder" title="80+ vokser, mens befolkningen samlet falder" descr="Linjediagram med indeks 2026 lig 100. Den samlede befolkning falder mod indeks 95 i 2036, mens gruppen 80+ stiger mod indeks 141."/>
        <ns0:cNvGraphicFramePr/>
      </ns0:nvGraphicFramePr>
      <ns0:xfrm>
        <ns1:off x="10361160" y="971640"/>
        <ns1:ext cx="6674040" cy="3608640"/>
      </ns0:xfrm>
      <ns1:graphic>
        <ns1:graphicData uri="http://schemas.openxmlformats.org/drawingml/2006/chart">
          <ns2:chart ns3:id="rId1"/>
        </ns1:graphicData>
      </ns1:graphic>
    </ns0:graphicFrame>
    <ns0:clientData/>
  </ns0:twoCellAnchor>
</ns0:wsDr>
</file>

<file path=xl/drawings/drawing6.xml><?xml version="1.0" encoding="utf-8"?>
<ns0:wsDr xmlns:ns0="http://schemas.openxmlformats.org/drawingml/2006/spreadsheetDrawing"/>
</file>

<file path=xl/drawings/drawing7.xml><?xml version="1.0" encoding="utf-8"?>
<ns0:wsDr xmlns:ns0="http://schemas.openxmlformats.org/drawingml/2006/spreadsheetDrawing"/>
</file>

<file path=xl/theme/theme1.xml><?xml version="1.0" encoding="utf-8"?>
<ns0:theme xmlns:ns0="http://schemas.openxmlformats.org/drawingml/2006/main" name="Kommuneblik">
  <ns0:themeElements>
    <ns0:clrScheme name="Kommuneblik">
      <ns0:dk1>
        <ns0:srgbClr val="000000"/>
      </ns0:dk1>
      <ns0:lt1>
        <ns0:srgbClr val="FFFFFF"/>
      </ns0:lt1>
      <ns0:dk2>
        <ns0:srgbClr val="0E2841"/>
      </ns0:dk2>
      <ns0:lt2>
        <ns0:srgbClr val="E8E8E8"/>
      </ns0:lt2>
      <ns0:accent1>
        <ns0:srgbClr val="156082"/>
      </ns0:accent1>
      <ns0:accent2>
        <ns0:srgbClr val="E97132"/>
      </ns0:accent2>
      <ns0:accent3>
        <ns0:srgbClr val="196B24"/>
      </ns0:accent3>
      <ns0:accent4>
        <ns0:srgbClr val="0F9ED5"/>
      </ns0:accent4>
      <ns0:accent5>
        <ns0:srgbClr val="A02B93"/>
      </ns0:accent5>
      <ns0:accent6>
        <ns0:srgbClr val="4EA72E"/>
      </ns0:accent6>
      <ns0:hlink>
        <ns0:srgbClr val="467886"/>
      </ns0:hlink>
      <ns0:folHlink>
        <ns0:srgbClr val="96607D"/>
      </ns0:folHlink>
    </ns0:clrScheme>
    <ns0:fontScheme name="Office">
      <ns0:majorFont>
        <ns0:latin typeface="Calibri Light" pitchFamily="0" charset="1"/>
        <ns0:ea typeface="Calibri Light" pitchFamily="0" charset="1"/>
        <ns0:cs typeface="Calibri Light" pitchFamily="0" charset="1"/>
      </ns0:majorFont>
      <ns0:minorFont>
        <ns0:latin typeface="Calibri" pitchFamily="0" charset="1"/>
        <ns0:ea typeface="Calibri" pitchFamily="0" charset="1"/>
        <ns0:cs typeface="Calibri" pitchFamily="0" charset="1"/>
      </ns0:minorFont>
    </ns0:fontScheme>
    <ns0:fmtScheme name="Kommuneblik">
      <ns0:fillStyleLst>
        <ns0:solidFill>
          <ns0:schemeClr val="phClr"/>
        </ns0:solidFill>
        <ns0:gradFill>
          <ns0:gsLst>
            <ns0:gs pos="0">
              <ns0:schemeClr val="phClr">
                <ns0:tint val="67000"/>
                <ns0:lumMod val="110000"/>
              </ns0:schemeClr>
            </ns0:gs>
            <ns0:gs pos="50000">
              <ns0:schemeClr val="phClr">
                <ns0:tint val="73000"/>
                <ns0:lumMod val="105000"/>
              </ns0:schemeClr>
            </ns0:gs>
            <ns0:gs pos="100000">
              <ns0:schemeClr val="phClr">
                <ns0:tint val="81000"/>
                <ns0:lumMod val="105000"/>
              </ns0:schemeClr>
            </ns0:gs>
          </ns0:gsLst>
          <ns0:lin ang="5400000" scaled="0"/>
          <ns0:tileRect l="0" t="0" r="0" b="0"/>
        </ns0:gradFill>
        <ns0:gradFill>
          <ns0:gsLst>
            <ns0:gs pos="0">
              <ns0:schemeClr val="phClr">
                <ns0:tint val="94000"/>
                <ns0:lumMod val="102000"/>
              </ns0:schemeClr>
            </ns0:gs>
            <ns0:gs pos="50000">
              <ns0:schemeClr val="phClr">
                <ns0:shade val="100000"/>
                <ns0:lumMod val="100000"/>
              </ns0:schemeClr>
            </ns0:gs>
            <ns0:gs pos="100000">
              <ns0:schemeClr val="phClr">
                <ns0:shade val="78000"/>
                <ns0:lumMod val="99000"/>
              </ns0:schemeClr>
            </ns0:gs>
          </ns0:gsLst>
          <ns0:lin ang="5400000" scaled="0"/>
          <ns0:tileRect l="0" t="0" r="0" b="0"/>
        </ns0:gradFill>
      </ns0:fillStyleLst>
      <ns0:lnStyleLst>
        <ns0:ln w="12700">
          <ns0:prstDash val="solid"/>
        </ns0:ln>
        <ns0:ln w="19050">
          <ns0:prstDash val="solid"/>
        </ns0:ln>
        <ns0:ln w="25400">
          <ns0:prstDash val="solid"/>
        </ns0:ln>
      </ns0:lnStyleLst>
      <ns0:effectStyleLst>
        <ns0:effectStyle>
          <ns0:effectLst/>
        </ns0:effectStyle>
        <ns0:effectStyle>
          <ns0:effectLst/>
        </ns0:effectStyle>
        <ns0:effectStyle>
          <ns0:effectLst/>
        </ns0:effectStyle>
      </ns0:effectStyleLst>
      <ns0:bgFillStyleLst>
        <ns0:solidFill>
          <ns0:schemeClr val="phClr"/>
        </ns0:solidFill>
        <ns0:solidFill>
          <ns0:schemeClr val="phClr">
            <ns0:tint val="95000"/>
          </ns0:schemeClr>
        </ns0:solidFill>
        <ns0:gradFill>
          <ns0:gsLst>
            <ns0:gs pos="0">
              <ns0:schemeClr val="phClr">
                <ns0:tint val="93000"/>
                <ns0:shade val="98000"/>
                <ns0:lumMod val="102000"/>
              </ns0:schemeClr>
            </ns0:gs>
            <ns0:gs pos="50000">
              <ns0:schemeClr val="phClr">
                <ns0:tint val="98000"/>
                <ns0:shade val="90000"/>
                <ns0:lumMod val="103000"/>
              </ns0:schemeClr>
            </ns0:gs>
            <ns0:gs pos="100000">
              <ns0:schemeClr val="phClr">
                <ns0:shade val="63000"/>
              </ns0:schemeClr>
            </ns0:gs>
          </ns0:gsLst>
          <ns0:lin ang="5400000" scaled="0"/>
          <ns0:tileRect l="0" t="0" r="0" b="0"/>
        </ns0:gradFill>
      </ns0:bgFillStyleLst>
    </ns0:fmtScheme>
  </ns0:themeElements>
</ns0:theme>
</file>

<file path=xl/worksheets/_rels/sheet1.xml.rels><?xml version="1.0" encoding="UTF-8"?>
<Relationships xmlns="http://schemas.openxmlformats.org/package/2006/relationships"><Relationship Id="rId1" Type="http://schemas.openxmlformats.org/officeDocument/2006/relationships/hyperlink" Target="../../workspace/sites/kommuneblik/public/artifacts/kommuneblik-odsherred-2036-analysegrundlag-v1.4.1.xlsx" TargetMode="External"/><Relationship Id="rId2" Type="http://schemas.openxmlformats.org/officeDocument/2006/relationships/hyperlink" Target="../../workspace/sites/kommuneblik/public/artifacts/kommuneblik-odsherred-2036-analysegrundlag-v1.4.1.xlsx" TargetMode="External"/><Relationship Id="rId3" Type="http://schemas.openxmlformats.org/officeDocument/2006/relationships/hyperlink" Target="../../workspace/sites/kommuneblik/public/artifacts/kommuneblik-odsherred-2036-analysegrundlag-v1.4.1.xlsx" TargetMode="External"/><Relationship Id="rId4" Type="http://schemas.openxmlformats.org/officeDocument/2006/relationships/hyperlink" Target="../../workspace/sites/kommuneblik/public/artifacts/kommuneblik-odsherred-2036-analysegrundlag-v1.4.1.xlsx" TargetMode="External"/><Relationship Id="rId5" Type="http://schemas.openxmlformats.org/officeDocument/2006/relationships/hyperlink" Target="../../workspace/sites/kommuneblik/public/artifacts/kommuneblik-odsherred-2036-analysegrundlag-v1.4.1.xlsx" TargetMode="External"/><Relationship Id="rId6" Type="http://schemas.openxmlformats.org/officeDocument/2006/relationships/hyperlink" Target="../../workspace/sites/kommuneblik/public/artifacts/kommuneblik-odsherred-2036-analysegrundlag-v1.4.1.xlsx" TargetMode="External"/><Relationship Id="rId7" Type="http://schemas.openxmlformats.org/officeDocument/2006/relationships/hyperlink" Target="../../workspace/sites/kommuneblik/public/artifacts/kommuneblik-odsherred-2036-analysegrundlag-v1.4.1.xlsx"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odsherred.dk/media/a4qmtnza/oevrigt-budgetmateriale-budget-2027-1-udsendelse-24-juni-2026.pdf" TargetMode="External"/><Relationship Id="rId2" Type="http://schemas.openxmlformats.org/officeDocument/2006/relationships/hyperlink" Target="https://www.odsherred.dk/da/foelge-politik-og-udvikling/oekonomi-og-resultater/budget/" TargetMode="External"/><Relationship Id="rId3" Type="http://schemas.openxmlformats.org/officeDocument/2006/relationships/hyperlink" Target="https://www.odsherred.dk/da/nyheder/laes-om-budget-2027-2030/" TargetMode="External"/><Relationship Id="rId4"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4"/>
    <col collapsed="false" customWidth="true" hidden="false" outlineLevel="0" max="2" min="2" style="1" width="96"/>
  </cols>
  <sheetData>
    <row r="1" customFormat="false" ht="33.75" hidden="false" customHeight="true" outlineLevel="0" collapsed="false">
      <c r="A1" s="2" t="s">
        <v>0</v>
      </c>
      <c r="B1" s="2"/>
      <c r="C1" s="2"/>
      <c r="D1" s="2"/>
      <c r="E1" s="2"/>
      <c r="F1" s="2"/>
      <c r="G1" s="2"/>
      <c r="H1" s="2"/>
    </row>
    <row r="2" customFormat="false" ht="27.75" hidden="false" customHeight="true" outlineLevel="0" collapsed="false">
      <c r="A2" s="3" t="s">
        <v>1</v>
      </c>
      <c r="B2" s="3"/>
      <c r="C2" s="3"/>
      <c r="D2" s="3"/>
      <c r="E2" s="3"/>
      <c r="F2" s="3"/>
      <c r="G2" s="3"/>
      <c r="H2" s="3"/>
    </row>
    <row r="4" customFormat="false" ht="25.5" hidden="false" customHeight="true" outlineLevel="0" collapsed="false">
      <c r="A4" s="4" t="s">
        <v>2</v>
      </c>
      <c r="B4" s="5" t="s">
        <v>3</v>
      </c>
    </row>
    <row r="5" customFormat="false" ht="15" hidden="false" customHeight="true" outlineLevel="0" collapsed="false">
      <c r="A5" s="6" t="s">
        <v>4</v>
      </c>
      <c r="B5" s="7" t="s">
        <v>5</v>
      </c>
    </row>
    <row r="6" customFormat="false" ht="15" hidden="false" customHeight="true" outlineLevel="0" collapsed="false">
      <c r="A6" s="8" t="s">
        <v>6</v>
      </c>
      <c r="B6" s="9" t="s">
        <v>7</v>
      </c>
    </row>
    <row r="7" customFormat="false" ht="15" hidden="false" customHeight="true" outlineLevel="0" collapsed="false">
      <c r="A7" s="8" t="s">
        <v>8</v>
      </c>
      <c r="B7" s="9" t="s">
        <v>9</v>
      </c>
    </row>
    <row r="8" customFormat="false" ht="15" hidden="false" customHeight="true" outlineLevel="0" collapsed="false">
      <c r="A8" s="8" t="s">
        <v>10</v>
      </c>
      <c r="B8" s="9" t="s">
        <v>11</v>
      </c>
    </row>
    <row r="9" customFormat="false" ht="15" hidden="false" customHeight="true" outlineLevel="0" collapsed="false">
      <c r="A9" s="8" t="s">
        <v>12</v>
      </c>
      <c r="B9" s="9" t="s">
        <v>13</v>
      </c>
    </row>
    <row r="10" customFormat="false" ht="15" hidden="false" customHeight="true" outlineLevel="0" collapsed="false">
      <c r="A10" s="8" t="s">
        <v>14</v>
      </c>
      <c r="B10" s="9" t="s">
        <v>15</v>
      </c>
    </row>
    <row r="11" customFormat="false" ht="15" hidden="false" customHeight="true" outlineLevel="0" collapsed="false">
      <c r="A11" s="8" t="s">
        <v>16</v>
      </c>
      <c r="B11" s="9" t="s">
        <v>17</v>
      </c>
    </row>
    <row r="12" customFormat="false" ht="15" hidden="false" customHeight="true" outlineLevel="0" collapsed="false">
      <c r="A12" s="8" t="s">
        <v>18</v>
      </c>
      <c r="B12" s="9" t="s">
        <v>19</v>
      </c>
    </row>
    <row r="13" customFormat="false" ht="15" hidden="false" customHeight="true" outlineLevel="0" collapsed="false">
      <c r="A13" s="8" t="s">
        <v>20</v>
      </c>
      <c r="B13" s="9" t="s">
        <v>21</v>
      </c>
    </row>
    <row r="14" customFormat="false" ht="15" hidden="false" customHeight="true" outlineLevel="0" collapsed="false">
      <c r="A14" s="10" t="s">
        <v>22</v>
      </c>
      <c r="B14" s="11" t="s">
        <v>23</v>
      </c>
    </row>
    <row r="16" customFormat="false" ht="15" hidden="false" customHeight="true" outlineLevel="0" collapsed="false">
      <c r="A16" s="12" t="s">
        <v>24</v>
      </c>
      <c r="B16" s="12"/>
      <c r="C16" s="12"/>
      <c r="D16" s="12"/>
      <c r="E16" s="12"/>
      <c r="F16" s="12"/>
      <c r="G16" s="12"/>
      <c r="H16" s="12"/>
    </row>
    <row r="17" customFormat="false" ht="15" hidden="false" customHeight="true" outlineLevel="0" collapsed="false">
      <c r="A17" s="7" t="s">
        <v>25</v>
      </c>
      <c r="B17" s="7"/>
      <c r="C17" s="7"/>
      <c r="D17" s="7"/>
      <c r="E17" s="7"/>
      <c r="F17" s="7"/>
      <c r="G17" s="7"/>
      <c r="H17" s="7"/>
    </row>
    <row r="18" customFormat="false" ht="15" hidden="false" customHeight="true" outlineLevel="0" collapsed="false">
      <c r="A18" s="9" t="s">
        <v>26</v>
      </c>
      <c r="B18" s="9"/>
      <c r="C18" s="9"/>
      <c r="D18" s="9"/>
      <c r="E18" s="9"/>
      <c r="F18" s="9"/>
      <c r="G18" s="9"/>
      <c r="H18" s="9"/>
    </row>
    <row r="19" customFormat="false" ht="15" hidden="false" customHeight="true" outlineLevel="0" collapsed="false">
      <c r="A19" s="9" t="s">
        <v>27</v>
      </c>
      <c r="B19" s="9"/>
      <c r="C19" s="9"/>
      <c r="D19" s="9"/>
      <c r="E19" s="9"/>
      <c r="F19" s="9"/>
      <c r="G19" s="9"/>
      <c r="H19" s="9"/>
    </row>
    <row r="20" customFormat="false" ht="15" hidden="false" customHeight="true" outlineLevel="0" collapsed="false">
      <c r="A20" s="9" t="s">
        <v>28</v>
      </c>
      <c r="B20" s="9"/>
      <c r="C20" s="9"/>
      <c r="D20" s="9"/>
      <c r="E20" s="9"/>
      <c r="F20" s="9"/>
      <c r="G20" s="9"/>
      <c r="H20" s="9"/>
    </row>
    <row r="21" customFormat="false" ht="15" hidden="false" customHeight="true" outlineLevel="0" collapsed="false">
      <c r="A21" s="11" t="s">
        <v>29</v>
      </c>
      <c r="B21" s="11"/>
      <c r="C21" s="11"/>
      <c r="D21" s="11"/>
      <c r="E21" s="11"/>
      <c r="F21" s="11"/>
      <c r="G21" s="11"/>
      <c r="H21" s="11"/>
    </row>
    <row r="23" customFormat="false" ht="15" hidden="false" customHeight="true" outlineLevel="0" collapsed="false">
      <c r="A23" s="13" t="s">
        <v>30</v>
      </c>
    </row>
    <row r="24" customFormat="false" ht="15" hidden="false" customHeight="true" outlineLevel="0" collapsed="false">
      <c r="A24" s="14" t="s">
        <v>31</v>
      </c>
    </row>
    <row r="25" customFormat="false" ht="15" hidden="false" customHeight="true" outlineLevel="0" collapsed="false">
      <c r="A25" s="14" t="s">
        <v>32</v>
      </c>
    </row>
    <row r="26" customFormat="false" ht="15" hidden="false" customHeight="true" outlineLevel="0" collapsed="false">
      <c r="A26" s="14" t="s">
        <v>33</v>
      </c>
    </row>
    <row r="27" customFormat="false" ht="15" hidden="false" customHeight="true" outlineLevel="0" collapsed="false">
      <c r="A27" s="14" t="s">
        <v>34</v>
      </c>
    </row>
    <row r="28" customFormat="false" ht="15" hidden="false" customHeight="true" outlineLevel="0" collapsed="false">
      <c r="A28" s="14" t="s">
        <v>35</v>
      </c>
    </row>
    <row r="29" customFormat="false" ht="15" hidden="false" customHeight="true" outlineLevel="0" collapsed="false">
      <c r="A29" s="14" t="s">
        <v>36</v>
      </c>
    </row>
    <row r="30" customFormat="false" ht="15" hidden="false" customHeight="true" outlineLevel="0" collapsed="false">
      <c r="A30" s="14" t="s">
        <v>37</v>
      </c>
    </row>
  </sheetData>
  <mergeCells count="8">
    <mergeCell ref="A1:H1"/>
    <mergeCell ref="A2:H2"/>
    <mergeCell ref="A16:H16"/>
    <mergeCell ref="A17:H17"/>
    <mergeCell ref="A18:H18"/>
    <mergeCell ref="A19:H19"/>
    <mergeCell ref="A20:H20"/>
    <mergeCell ref="A21:H21"/>
  </mergeCells>
  <hyperlinks>
    <hyperlink ref="A24" r:id="rId1" location="'Resultater'!A1" display="Resultater"/>
    <hyperlink ref="A25" r:id="rId2" location="'Scenarier'!A1" display="Scenarier"/>
    <hyperlink ref="A26" r:id="rId3" location="'Rådata'!A1" display="Rådata"/>
    <hyperlink ref="A27" r:id="rId4" location="'Transformationer'!A1" display="Transformationer"/>
    <hyperlink ref="A28" r:id="rId5" location="'Antagelser'!A1" display="Antagelser"/>
    <hyperlink ref="A29" r:id="rId6" location="'Datakvalitet'!A1" display="Datakvalitet"/>
    <hyperlink ref="A30" r:id="rId7" location="'Kilder'!A1" display="Kilder"/>
  </hyperlinks>
  <printOptions headings="false" gridLines="false" gridLinesSet="true" horizontalCentered="false" verticalCentered="false"/>
  <pageMargins left="0.25" right="0.25" top="0.45" bottom="0.45" header="0.3" footer="0.511811023622047"/>
  <pageSetup paperSize="9" scale="100" fitToWidth="1" fitToHeight="0" pageOrder="downThenOver" orientation="portrait" blackAndWhite="false" draft="false" cellComments="none" horizontalDpi="300" verticalDpi="300" copies="1"/>
  <headerFooter differentFirst="false" differentOddEven="false">
    <oddHeader>&amp;C&amp;"Calibri"&amp;9 &amp;K635d68Kommuneblik · README · v1.4.1</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42"/>
    <col collapsed="false" customWidth="true" hidden="false" outlineLevel="0" max="2" min="2" style="1" width="52"/>
    <col collapsed="false" customWidth="true" hidden="false" outlineLevel="0" max="3" min="3" style="1" width="24"/>
    <col collapsed="false" customWidth="true" hidden="false" outlineLevel="0" max="4" min="4" style="1" width="18"/>
    <col collapsed="false" customWidth="true" hidden="false" outlineLevel="0" max="5" min="5" style="1" width="14"/>
    <col collapsed="false" customWidth="true" hidden="false" outlineLevel="0" max="6" min="6" style="1" width="35"/>
    <col collapsed="false" customWidth="true" hidden="false" outlineLevel="0" max="7" min="7" style="1" width="32"/>
    <col collapsed="false" customWidth="true" hidden="false" outlineLevel="0" max="8" min="8" style="1" width="76"/>
  </cols>
  <sheetData>
    <row r="1" customFormat="false" ht="33.75" hidden="false" customHeight="true" outlineLevel="0" collapsed="false">
      <c r="A1" s="2" t="s">
        <v>38</v>
      </c>
      <c r="B1" s="2"/>
      <c r="C1" s="2"/>
      <c r="D1" s="2"/>
      <c r="E1" s="2"/>
      <c r="F1" s="2"/>
      <c r="G1" s="2"/>
      <c r="H1" s="2"/>
    </row>
    <row r="2" customFormat="false" ht="27.75" hidden="false" customHeight="true" outlineLevel="0" collapsed="false">
      <c r="A2" s="3" t="s">
        <v>39</v>
      </c>
      <c r="B2" s="3"/>
      <c r="C2" s="3"/>
      <c r="D2" s="3"/>
      <c r="E2" s="3"/>
      <c r="F2" s="3"/>
      <c r="G2" s="3"/>
      <c r="H2" s="3"/>
    </row>
    <row r="4" customFormat="false" ht="25.5" hidden="false" customHeight="true" outlineLevel="0" collapsed="false">
      <c r="A4" s="4" t="s">
        <v>40</v>
      </c>
      <c r="B4" s="15" t="s">
        <v>41</v>
      </c>
      <c r="C4" s="15" t="s">
        <v>42</v>
      </c>
      <c r="D4" s="15" t="s">
        <v>43</v>
      </c>
      <c r="E4" s="15" t="s">
        <v>44</v>
      </c>
      <c r="F4" s="15" t="s">
        <v>45</v>
      </c>
      <c r="G4" s="15" t="s">
        <v>46</v>
      </c>
      <c r="H4" s="5" t="s">
        <v>47</v>
      </c>
    </row>
    <row r="5" customFormat="false" ht="103.5" hidden="false" customHeight="true" outlineLevel="0" collapsed="false">
      <c r="A5" s="16" t="s">
        <v>48</v>
      </c>
      <c r="B5" s="16" t="s">
        <v>49</v>
      </c>
      <c r="C5" s="16" t="s">
        <v>50</v>
      </c>
      <c r="D5" s="17" t="s">
        <v>51</v>
      </c>
      <c r="E5" s="17" t="s">
        <v>52</v>
      </c>
      <c r="F5" s="16" t="s">
        <v>53</v>
      </c>
      <c r="G5" s="16" t="s">
        <v>54</v>
      </c>
      <c r="H5" s="14" t="s">
        <v>55</v>
      </c>
    </row>
    <row r="6" customFormat="false" ht="103.5" hidden="false" customHeight="true" outlineLevel="0" collapsed="false">
      <c r="A6" s="18" t="s">
        <v>56</v>
      </c>
      <c r="B6" s="18" t="s">
        <v>57</v>
      </c>
      <c r="C6" s="18" t="s">
        <v>50</v>
      </c>
      <c r="D6" s="19" t="s">
        <v>58</v>
      </c>
      <c r="E6" s="19" t="s">
        <v>52</v>
      </c>
      <c r="F6" s="18" t="s">
        <v>59</v>
      </c>
      <c r="G6" s="18" t="s">
        <v>54</v>
      </c>
      <c r="H6" s="14" t="s">
        <v>60</v>
      </c>
    </row>
    <row r="7" customFormat="false" ht="103.5" hidden="false" customHeight="true" outlineLevel="0" collapsed="false">
      <c r="A7" s="20" t="s">
        <v>61</v>
      </c>
      <c r="B7" s="20" t="s">
        <v>62</v>
      </c>
      <c r="C7" s="20" t="s">
        <v>50</v>
      </c>
      <c r="D7" s="21" t="s">
        <v>63</v>
      </c>
      <c r="E7" s="21" t="s">
        <v>52</v>
      </c>
      <c r="F7" s="20" t="s">
        <v>59</v>
      </c>
      <c r="G7" s="20" t="s">
        <v>54</v>
      </c>
      <c r="H7" s="14" t="s">
        <v>64</v>
      </c>
    </row>
  </sheetData>
  <autoFilter ref="A4:H7"/>
  <mergeCells count="2">
    <mergeCell ref="A1:H1"/>
    <mergeCell ref="A2:H2"/>
  </mergeCells>
  <hyperlinks>
    <hyperlink ref="H5" r:id="rId1" display="https://www.odsherred.dk/media/a4qmtnza/oevrigt-budgetmateriale-budget-2027-1-udsendelse-24-juni-2026.pdf"/>
    <hyperlink ref="H6" r:id="rId2" display="https://www.odsherred.dk/da/foelge-politik-og-udvikling/oekonomi-og-resultater/budget/"/>
    <hyperlink ref="H7" r:id="rId3" display="https://www.odsherred.dk/da/nyheder/laes-om-budget-2027-2030/"/>
  </hyperlink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Kilder · v1.4.1</oddHeader>
    <oddFooter/>
  </headerFooter>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42"/>
    <col collapsed="false" customWidth="true" hidden="false" outlineLevel="0" max="2" min="2" style="1" width="48"/>
    <col collapsed="false" customWidth="true" hidden="false" outlineLevel="0" max="3" min="3" style="1" width="14"/>
    <col collapsed="false" customWidth="true" hidden="false" outlineLevel="0" max="4" min="4" style="1" width="11"/>
    <col collapsed="false" customWidth="true" hidden="false" outlineLevel="0" max="5" min="5" style="1" width="12"/>
    <col collapsed="false" customWidth="true" hidden="false" outlineLevel="0" max="6" min="6" style="1" width="22"/>
    <col collapsed="false" customWidth="true" hidden="false" outlineLevel="0" max="7" min="7" style="1" width="18"/>
    <col collapsed="false" customWidth="true" hidden="false" outlineLevel="0" max="9" min="8" style="1" width="12"/>
    <col collapsed="false" customWidth="true" hidden="false" outlineLevel="0" max="10" min="10" style="1" width="24"/>
    <col collapsed="false" customWidth="true" hidden="false" outlineLevel="0" max="11" min="11" style="1" width="15"/>
  </cols>
  <sheetData>
    <row r="1" customFormat="false" ht="33.75" hidden="false" customHeight="true" outlineLevel="0" collapsed="false">
      <c r="A1" s="2" t="s">
        <v>65</v>
      </c>
      <c r="B1" s="2"/>
      <c r="C1" s="2"/>
      <c r="D1" s="2"/>
      <c r="E1" s="2"/>
      <c r="F1" s="2"/>
      <c r="G1" s="2"/>
      <c r="H1" s="2"/>
      <c r="I1" s="2"/>
      <c r="J1" s="2"/>
      <c r="K1" s="2"/>
    </row>
    <row r="2" customFormat="false" ht="27.75" hidden="false" customHeight="true" outlineLevel="0" collapsed="false">
      <c r="A2" s="3" t="s">
        <v>66</v>
      </c>
      <c r="B2" s="3"/>
      <c r="C2" s="3"/>
      <c r="D2" s="3"/>
      <c r="E2" s="3"/>
      <c r="F2" s="3"/>
      <c r="G2" s="3"/>
      <c r="H2" s="3"/>
      <c r="I2" s="3"/>
      <c r="J2" s="3"/>
      <c r="K2" s="3"/>
    </row>
    <row r="4" customFormat="false" ht="25.5" hidden="false" customHeight="true" outlineLevel="0" collapsed="false">
      <c r="A4" s="4" t="s">
        <v>67</v>
      </c>
      <c r="B4" s="15" t="s">
        <v>68</v>
      </c>
      <c r="C4" s="15" t="s">
        <v>69</v>
      </c>
      <c r="D4" s="15" t="s">
        <v>70</v>
      </c>
      <c r="E4" s="15" t="s">
        <v>71</v>
      </c>
      <c r="F4" s="15" t="s">
        <v>72</v>
      </c>
      <c r="G4" s="15" t="s">
        <v>73</v>
      </c>
      <c r="H4" s="15" t="s">
        <v>74</v>
      </c>
      <c r="I4" s="15" t="s">
        <v>75</v>
      </c>
      <c r="J4" s="15" t="s">
        <v>76</v>
      </c>
      <c r="K4" s="5" t="s">
        <v>77</v>
      </c>
    </row>
    <row r="5" customFormat="false" ht="15" hidden="false" customHeight="true" outlineLevel="0" collapsed="false">
      <c r="A5" s="22" t="s">
        <v>78</v>
      </c>
      <c r="B5" s="22" t="s">
        <v>48</v>
      </c>
      <c r="C5" s="23" t="s">
        <v>79</v>
      </c>
      <c r="D5" s="24" t="n">
        <v>2026</v>
      </c>
      <c r="E5" s="22" t="s">
        <v>80</v>
      </c>
      <c r="F5" s="22" t="s">
        <v>81</v>
      </c>
      <c r="G5" s="22" t="s">
        <v>82</v>
      </c>
      <c r="H5" s="25" t="n">
        <v>1243</v>
      </c>
      <c r="I5" s="22" t="s">
        <v>83</v>
      </c>
      <c r="J5" s="22" t="s">
        <v>84</v>
      </c>
      <c r="K5" s="26" t="s">
        <v>51</v>
      </c>
    </row>
    <row r="6" customFormat="false" ht="15" hidden="false" customHeight="true" outlineLevel="0" collapsed="false">
      <c r="A6" s="27" t="s">
        <v>78</v>
      </c>
      <c r="B6" s="27" t="s">
        <v>48</v>
      </c>
      <c r="C6" s="28" t="s">
        <v>79</v>
      </c>
      <c r="D6" s="29" t="n">
        <v>2027</v>
      </c>
      <c r="E6" s="27" t="s">
        <v>80</v>
      </c>
      <c r="F6" s="27" t="s">
        <v>81</v>
      </c>
      <c r="G6" s="27" t="s">
        <v>82</v>
      </c>
      <c r="H6" s="30" t="n">
        <v>1238</v>
      </c>
      <c r="I6" s="27" t="s">
        <v>83</v>
      </c>
      <c r="J6" s="27" t="s">
        <v>84</v>
      </c>
      <c r="K6" s="31" t="s">
        <v>51</v>
      </c>
    </row>
    <row r="7" customFormat="false" ht="15" hidden="false" customHeight="true" outlineLevel="0" collapsed="false">
      <c r="A7" s="27" t="s">
        <v>78</v>
      </c>
      <c r="B7" s="27" t="s">
        <v>48</v>
      </c>
      <c r="C7" s="28" t="s">
        <v>79</v>
      </c>
      <c r="D7" s="29" t="n">
        <v>2028</v>
      </c>
      <c r="E7" s="27" t="s">
        <v>80</v>
      </c>
      <c r="F7" s="27" t="s">
        <v>81</v>
      </c>
      <c r="G7" s="27" t="s">
        <v>82</v>
      </c>
      <c r="H7" s="30" t="n">
        <v>1229</v>
      </c>
      <c r="I7" s="27" t="s">
        <v>83</v>
      </c>
      <c r="J7" s="27" t="s">
        <v>84</v>
      </c>
      <c r="K7" s="31" t="s">
        <v>51</v>
      </c>
    </row>
    <row r="8" customFormat="false" ht="15" hidden="false" customHeight="true" outlineLevel="0" collapsed="false">
      <c r="A8" s="27" t="s">
        <v>78</v>
      </c>
      <c r="B8" s="27" t="s">
        <v>48</v>
      </c>
      <c r="C8" s="28" t="s">
        <v>79</v>
      </c>
      <c r="D8" s="29" t="n">
        <v>2029</v>
      </c>
      <c r="E8" s="27" t="s">
        <v>80</v>
      </c>
      <c r="F8" s="27" t="s">
        <v>81</v>
      </c>
      <c r="G8" s="27" t="s">
        <v>82</v>
      </c>
      <c r="H8" s="30" t="n">
        <v>1232</v>
      </c>
      <c r="I8" s="27" t="s">
        <v>83</v>
      </c>
      <c r="J8" s="27" t="s">
        <v>84</v>
      </c>
      <c r="K8" s="31" t="s">
        <v>51</v>
      </c>
    </row>
    <row r="9" customFormat="false" ht="15" hidden="false" customHeight="true" outlineLevel="0" collapsed="false">
      <c r="A9" s="27" t="s">
        <v>78</v>
      </c>
      <c r="B9" s="27" t="s">
        <v>48</v>
      </c>
      <c r="C9" s="28" t="s">
        <v>79</v>
      </c>
      <c r="D9" s="29" t="n">
        <v>2030</v>
      </c>
      <c r="E9" s="27" t="s">
        <v>80</v>
      </c>
      <c r="F9" s="27" t="s">
        <v>81</v>
      </c>
      <c r="G9" s="27" t="s">
        <v>82</v>
      </c>
      <c r="H9" s="30" t="n">
        <v>1232</v>
      </c>
      <c r="I9" s="27" t="s">
        <v>83</v>
      </c>
      <c r="J9" s="27" t="s">
        <v>84</v>
      </c>
      <c r="K9" s="31" t="s">
        <v>51</v>
      </c>
    </row>
    <row r="10" customFormat="false" ht="15" hidden="false" customHeight="true" outlineLevel="0" collapsed="false">
      <c r="A10" s="27" t="s">
        <v>78</v>
      </c>
      <c r="B10" s="27" t="s">
        <v>48</v>
      </c>
      <c r="C10" s="28" t="s">
        <v>79</v>
      </c>
      <c r="D10" s="29" t="n">
        <v>2032</v>
      </c>
      <c r="E10" s="27" t="s">
        <v>80</v>
      </c>
      <c r="F10" s="27" t="s">
        <v>81</v>
      </c>
      <c r="G10" s="27" t="s">
        <v>82</v>
      </c>
      <c r="H10" s="30" t="n">
        <v>1242</v>
      </c>
      <c r="I10" s="27" t="s">
        <v>83</v>
      </c>
      <c r="J10" s="27" t="s">
        <v>84</v>
      </c>
      <c r="K10" s="31" t="s">
        <v>51</v>
      </c>
    </row>
    <row r="11" customFormat="false" ht="15" hidden="false" customHeight="true" outlineLevel="0" collapsed="false">
      <c r="A11" s="27" t="s">
        <v>78</v>
      </c>
      <c r="B11" s="27" t="s">
        <v>48</v>
      </c>
      <c r="C11" s="28" t="s">
        <v>79</v>
      </c>
      <c r="D11" s="29" t="n">
        <v>2034</v>
      </c>
      <c r="E11" s="27" t="s">
        <v>80</v>
      </c>
      <c r="F11" s="27" t="s">
        <v>81</v>
      </c>
      <c r="G11" s="27" t="s">
        <v>82</v>
      </c>
      <c r="H11" s="30" t="n">
        <v>1236</v>
      </c>
      <c r="I11" s="27" t="s">
        <v>83</v>
      </c>
      <c r="J11" s="27" t="s">
        <v>84</v>
      </c>
      <c r="K11" s="31" t="s">
        <v>51</v>
      </c>
    </row>
    <row r="12" customFormat="false" ht="15" hidden="false" customHeight="true" outlineLevel="0" collapsed="false">
      <c r="A12" s="27" t="s">
        <v>78</v>
      </c>
      <c r="B12" s="27" t="s">
        <v>48</v>
      </c>
      <c r="C12" s="28" t="s">
        <v>79</v>
      </c>
      <c r="D12" s="29" t="n">
        <v>2036</v>
      </c>
      <c r="E12" s="27" t="s">
        <v>80</v>
      </c>
      <c r="F12" s="27" t="s">
        <v>81</v>
      </c>
      <c r="G12" s="27" t="s">
        <v>82</v>
      </c>
      <c r="H12" s="30" t="n">
        <v>1237</v>
      </c>
      <c r="I12" s="27" t="s">
        <v>83</v>
      </c>
      <c r="J12" s="27" t="s">
        <v>84</v>
      </c>
      <c r="K12" s="31" t="s">
        <v>51</v>
      </c>
    </row>
    <row r="13" customFormat="false" ht="15" hidden="false" customHeight="true" outlineLevel="0" collapsed="false">
      <c r="A13" s="27" t="s">
        <v>78</v>
      </c>
      <c r="B13" s="27" t="s">
        <v>48</v>
      </c>
      <c r="C13" s="28" t="s">
        <v>79</v>
      </c>
      <c r="D13" s="29" t="n">
        <v>2026</v>
      </c>
      <c r="E13" s="27" t="s">
        <v>80</v>
      </c>
      <c r="F13" s="27" t="s">
        <v>85</v>
      </c>
      <c r="G13" s="27" t="s">
        <v>86</v>
      </c>
      <c r="H13" s="30" t="n">
        <v>3033</v>
      </c>
      <c r="I13" s="27" t="s">
        <v>83</v>
      </c>
      <c r="J13" s="27" t="s">
        <v>84</v>
      </c>
      <c r="K13" s="31" t="s">
        <v>51</v>
      </c>
    </row>
    <row r="14" customFormat="false" ht="15" hidden="false" customHeight="true" outlineLevel="0" collapsed="false">
      <c r="A14" s="27" t="s">
        <v>78</v>
      </c>
      <c r="B14" s="27" t="s">
        <v>48</v>
      </c>
      <c r="C14" s="28" t="s">
        <v>79</v>
      </c>
      <c r="D14" s="29" t="n">
        <v>2027</v>
      </c>
      <c r="E14" s="27" t="s">
        <v>80</v>
      </c>
      <c r="F14" s="27" t="s">
        <v>85</v>
      </c>
      <c r="G14" s="27" t="s">
        <v>86</v>
      </c>
      <c r="H14" s="30" t="n">
        <v>2942</v>
      </c>
      <c r="I14" s="27" t="s">
        <v>83</v>
      </c>
      <c r="J14" s="27" t="s">
        <v>84</v>
      </c>
      <c r="K14" s="31" t="s">
        <v>51</v>
      </c>
    </row>
    <row r="15" customFormat="false" ht="15" hidden="false" customHeight="true" outlineLevel="0" collapsed="false">
      <c r="A15" s="27" t="s">
        <v>78</v>
      </c>
      <c r="B15" s="27" t="s">
        <v>48</v>
      </c>
      <c r="C15" s="28" t="s">
        <v>79</v>
      </c>
      <c r="D15" s="29" t="n">
        <v>2028</v>
      </c>
      <c r="E15" s="27" t="s">
        <v>80</v>
      </c>
      <c r="F15" s="27" t="s">
        <v>85</v>
      </c>
      <c r="G15" s="27" t="s">
        <v>86</v>
      </c>
      <c r="H15" s="30" t="n">
        <v>2860</v>
      </c>
      <c r="I15" s="27" t="s">
        <v>83</v>
      </c>
      <c r="J15" s="27" t="s">
        <v>84</v>
      </c>
      <c r="K15" s="31" t="s">
        <v>51</v>
      </c>
    </row>
    <row r="16" customFormat="false" ht="15" hidden="false" customHeight="true" outlineLevel="0" collapsed="false">
      <c r="A16" s="27" t="s">
        <v>78</v>
      </c>
      <c r="B16" s="27" t="s">
        <v>48</v>
      </c>
      <c r="C16" s="28" t="s">
        <v>79</v>
      </c>
      <c r="D16" s="29" t="n">
        <v>2029</v>
      </c>
      <c r="E16" s="27" t="s">
        <v>80</v>
      </c>
      <c r="F16" s="27" t="s">
        <v>85</v>
      </c>
      <c r="G16" s="27" t="s">
        <v>86</v>
      </c>
      <c r="H16" s="30" t="n">
        <v>2781</v>
      </c>
      <c r="I16" s="27" t="s">
        <v>83</v>
      </c>
      <c r="J16" s="27" t="s">
        <v>84</v>
      </c>
      <c r="K16" s="31" t="s">
        <v>51</v>
      </c>
    </row>
    <row r="17" customFormat="false" ht="15" hidden="false" customHeight="true" outlineLevel="0" collapsed="false">
      <c r="A17" s="27" t="s">
        <v>78</v>
      </c>
      <c r="B17" s="27" t="s">
        <v>48</v>
      </c>
      <c r="C17" s="28" t="s">
        <v>79</v>
      </c>
      <c r="D17" s="29" t="n">
        <v>2030</v>
      </c>
      <c r="E17" s="27" t="s">
        <v>80</v>
      </c>
      <c r="F17" s="27" t="s">
        <v>85</v>
      </c>
      <c r="G17" s="27" t="s">
        <v>86</v>
      </c>
      <c r="H17" s="30" t="n">
        <v>2723</v>
      </c>
      <c r="I17" s="27" t="s">
        <v>83</v>
      </c>
      <c r="J17" s="27" t="s">
        <v>84</v>
      </c>
      <c r="K17" s="31" t="s">
        <v>51</v>
      </c>
    </row>
    <row r="18" customFormat="false" ht="15" hidden="false" customHeight="true" outlineLevel="0" collapsed="false">
      <c r="A18" s="27" t="s">
        <v>78</v>
      </c>
      <c r="B18" s="27" t="s">
        <v>48</v>
      </c>
      <c r="C18" s="28" t="s">
        <v>79</v>
      </c>
      <c r="D18" s="29" t="n">
        <v>2032</v>
      </c>
      <c r="E18" s="27" t="s">
        <v>80</v>
      </c>
      <c r="F18" s="27" t="s">
        <v>85</v>
      </c>
      <c r="G18" s="27" t="s">
        <v>86</v>
      </c>
      <c r="H18" s="30" t="n">
        <v>2635</v>
      </c>
      <c r="I18" s="27" t="s">
        <v>83</v>
      </c>
      <c r="J18" s="27" t="s">
        <v>84</v>
      </c>
      <c r="K18" s="31" t="s">
        <v>51</v>
      </c>
    </row>
    <row r="19" customFormat="false" ht="15" hidden="false" customHeight="true" outlineLevel="0" collapsed="false">
      <c r="A19" s="27" t="s">
        <v>78</v>
      </c>
      <c r="B19" s="27" t="s">
        <v>48</v>
      </c>
      <c r="C19" s="28" t="s">
        <v>79</v>
      </c>
      <c r="D19" s="29" t="n">
        <v>2034</v>
      </c>
      <c r="E19" s="27" t="s">
        <v>80</v>
      </c>
      <c r="F19" s="27" t="s">
        <v>85</v>
      </c>
      <c r="G19" s="27" t="s">
        <v>86</v>
      </c>
      <c r="H19" s="30" t="n">
        <v>2545</v>
      </c>
      <c r="I19" s="27" t="s">
        <v>83</v>
      </c>
      <c r="J19" s="27" t="s">
        <v>84</v>
      </c>
      <c r="K19" s="31" t="s">
        <v>51</v>
      </c>
    </row>
    <row r="20" customFormat="false" ht="15" hidden="false" customHeight="true" outlineLevel="0" collapsed="false">
      <c r="A20" s="27" t="s">
        <v>78</v>
      </c>
      <c r="B20" s="27" t="s">
        <v>48</v>
      </c>
      <c r="C20" s="28" t="s">
        <v>79</v>
      </c>
      <c r="D20" s="29" t="n">
        <v>2036</v>
      </c>
      <c r="E20" s="27" t="s">
        <v>80</v>
      </c>
      <c r="F20" s="27" t="s">
        <v>85</v>
      </c>
      <c r="G20" s="27" t="s">
        <v>86</v>
      </c>
      <c r="H20" s="30" t="n">
        <v>2503</v>
      </c>
      <c r="I20" s="27" t="s">
        <v>83</v>
      </c>
      <c r="J20" s="27" t="s">
        <v>84</v>
      </c>
      <c r="K20" s="31" t="s">
        <v>51</v>
      </c>
    </row>
    <row r="21" customFormat="false" ht="15" hidden="false" customHeight="true" outlineLevel="0" collapsed="false">
      <c r="A21" s="27" t="s">
        <v>78</v>
      </c>
      <c r="B21" s="27" t="s">
        <v>48</v>
      </c>
      <c r="C21" s="28" t="s">
        <v>79</v>
      </c>
      <c r="D21" s="29" t="n">
        <v>2026</v>
      </c>
      <c r="E21" s="27" t="s">
        <v>80</v>
      </c>
      <c r="F21" s="27" t="s">
        <v>87</v>
      </c>
      <c r="G21" s="27" t="s">
        <v>88</v>
      </c>
      <c r="H21" s="30" t="n">
        <v>2173</v>
      </c>
      <c r="I21" s="27" t="s">
        <v>83</v>
      </c>
      <c r="J21" s="27" t="s">
        <v>84</v>
      </c>
      <c r="K21" s="31" t="s">
        <v>51</v>
      </c>
    </row>
    <row r="22" customFormat="false" ht="15" hidden="false" customHeight="true" outlineLevel="0" collapsed="false">
      <c r="A22" s="27" t="s">
        <v>78</v>
      </c>
      <c r="B22" s="27" t="s">
        <v>48</v>
      </c>
      <c r="C22" s="28" t="s">
        <v>79</v>
      </c>
      <c r="D22" s="29" t="n">
        <v>2027</v>
      </c>
      <c r="E22" s="27" t="s">
        <v>80</v>
      </c>
      <c r="F22" s="27" t="s">
        <v>87</v>
      </c>
      <c r="G22" s="27" t="s">
        <v>88</v>
      </c>
      <c r="H22" s="30" t="n">
        <v>2148</v>
      </c>
      <c r="I22" s="27" t="s">
        <v>83</v>
      </c>
      <c r="J22" s="27" t="s">
        <v>84</v>
      </c>
      <c r="K22" s="31" t="s">
        <v>51</v>
      </c>
    </row>
    <row r="23" customFormat="false" ht="15" hidden="false" customHeight="true" outlineLevel="0" collapsed="false">
      <c r="A23" s="27" t="s">
        <v>78</v>
      </c>
      <c r="B23" s="27" t="s">
        <v>48</v>
      </c>
      <c r="C23" s="28" t="s">
        <v>79</v>
      </c>
      <c r="D23" s="29" t="n">
        <v>2028</v>
      </c>
      <c r="E23" s="27" t="s">
        <v>80</v>
      </c>
      <c r="F23" s="27" t="s">
        <v>87</v>
      </c>
      <c r="G23" s="27" t="s">
        <v>88</v>
      </c>
      <c r="H23" s="30" t="n">
        <v>2113</v>
      </c>
      <c r="I23" s="27" t="s">
        <v>83</v>
      </c>
      <c r="J23" s="27" t="s">
        <v>84</v>
      </c>
      <c r="K23" s="31" t="s">
        <v>51</v>
      </c>
    </row>
    <row r="24" customFormat="false" ht="15" hidden="false" customHeight="true" outlineLevel="0" collapsed="false">
      <c r="A24" s="27" t="s">
        <v>78</v>
      </c>
      <c r="B24" s="27" t="s">
        <v>48</v>
      </c>
      <c r="C24" s="28" t="s">
        <v>79</v>
      </c>
      <c r="D24" s="29" t="n">
        <v>2029</v>
      </c>
      <c r="E24" s="27" t="s">
        <v>80</v>
      </c>
      <c r="F24" s="27" t="s">
        <v>87</v>
      </c>
      <c r="G24" s="27" t="s">
        <v>88</v>
      </c>
      <c r="H24" s="30" t="n">
        <v>2060</v>
      </c>
      <c r="I24" s="27" t="s">
        <v>83</v>
      </c>
      <c r="J24" s="27" t="s">
        <v>84</v>
      </c>
      <c r="K24" s="31" t="s">
        <v>51</v>
      </c>
    </row>
    <row r="25" customFormat="false" ht="15" hidden="false" customHeight="true" outlineLevel="0" collapsed="false">
      <c r="A25" s="27" t="s">
        <v>78</v>
      </c>
      <c r="B25" s="27" t="s">
        <v>48</v>
      </c>
      <c r="C25" s="28" t="s">
        <v>79</v>
      </c>
      <c r="D25" s="29" t="n">
        <v>2030</v>
      </c>
      <c r="E25" s="27" t="s">
        <v>80</v>
      </c>
      <c r="F25" s="27" t="s">
        <v>87</v>
      </c>
      <c r="G25" s="27" t="s">
        <v>88</v>
      </c>
      <c r="H25" s="30" t="n">
        <v>1982</v>
      </c>
      <c r="I25" s="27" t="s">
        <v>83</v>
      </c>
      <c r="J25" s="27" t="s">
        <v>84</v>
      </c>
      <c r="K25" s="31" t="s">
        <v>51</v>
      </c>
    </row>
    <row r="26" customFormat="false" ht="15" hidden="false" customHeight="true" outlineLevel="0" collapsed="false">
      <c r="A26" s="27" t="s">
        <v>78</v>
      </c>
      <c r="B26" s="27" t="s">
        <v>48</v>
      </c>
      <c r="C26" s="28" t="s">
        <v>79</v>
      </c>
      <c r="D26" s="29" t="n">
        <v>2032</v>
      </c>
      <c r="E26" s="27" t="s">
        <v>80</v>
      </c>
      <c r="F26" s="27" t="s">
        <v>87</v>
      </c>
      <c r="G26" s="27" t="s">
        <v>88</v>
      </c>
      <c r="H26" s="30" t="n">
        <v>1809</v>
      </c>
      <c r="I26" s="27" t="s">
        <v>83</v>
      </c>
      <c r="J26" s="27" t="s">
        <v>84</v>
      </c>
      <c r="K26" s="31" t="s">
        <v>51</v>
      </c>
    </row>
    <row r="27" customFormat="false" ht="15" hidden="false" customHeight="true" outlineLevel="0" collapsed="false">
      <c r="A27" s="27" t="s">
        <v>78</v>
      </c>
      <c r="B27" s="27" t="s">
        <v>48</v>
      </c>
      <c r="C27" s="28" t="s">
        <v>79</v>
      </c>
      <c r="D27" s="29" t="n">
        <v>2034</v>
      </c>
      <c r="E27" s="27" t="s">
        <v>80</v>
      </c>
      <c r="F27" s="27" t="s">
        <v>87</v>
      </c>
      <c r="G27" s="27" t="s">
        <v>88</v>
      </c>
      <c r="H27" s="30" t="n">
        <v>1692</v>
      </c>
      <c r="I27" s="27" t="s">
        <v>83</v>
      </c>
      <c r="J27" s="27" t="s">
        <v>84</v>
      </c>
      <c r="K27" s="31" t="s">
        <v>51</v>
      </c>
    </row>
    <row r="28" customFormat="false" ht="15" hidden="false" customHeight="true" outlineLevel="0" collapsed="false">
      <c r="A28" s="27" t="s">
        <v>78</v>
      </c>
      <c r="B28" s="27" t="s">
        <v>48</v>
      </c>
      <c r="C28" s="28" t="s">
        <v>79</v>
      </c>
      <c r="D28" s="29" t="n">
        <v>2036</v>
      </c>
      <c r="E28" s="27" t="s">
        <v>80</v>
      </c>
      <c r="F28" s="27" t="s">
        <v>87</v>
      </c>
      <c r="G28" s="27" t="s">
        <v>88</v>
      </c>
      <c r="H28" s="30" t="n">
        <v>1558</v>
      </c>
      <c r="I28" s="27" t="s">
        <v>83</v>
      </c>
      <c r="J28" s="27" t="s">
        <v>84</v>
      </c>
      <c r="K28" s="31" t="s">
        <v>51</v>
      </c>
    </row>
    <row r="29" customFormat="false" ht="15" hidden="false" customHeight="true" outlineLevel="0" collapsed="false">
      <c r="A29" s="27" t="s">
        <v>78</v>
      </c>
      <c r="B29" s="27" t="s">
        <v>48</v>
      </c>
      <c r="C29" s="28" t="s">
        <v>79</v>
      </c>
      <c r="D29" s="29" t="n">
        <v>2026</v>
      </c>
      <c r="E29" s="27" t="s">
        <v>80</v>
      </c>
      <c r="F29" s="27" t="s">
        <v>89</v>
      </c>
      <c r="G29" s="27" t="s">
        <v>90</v>
      </c>
      <c r="H29" s="30" t="n">
        <v>14469</v>
      </c>
      <c r="I29" s="27" t="s">
        <v>83</v>
      </c>
      <c r="J29" s="27" t="s">
        <v>84</v>
      </c>
      <c r="K29" s="31" t="s">
        <v>51</v>
      </c>
    </row>
    <row r="30" customFormat="false" ht="15" hidden="false" customHeight="true" outlineLevel="0" collapsed="false">
      <c r="A30" s="27" t="s">
        <v>78</v>
      </c>
      <c r="B30" s="27" t="s">
        <v>48</v>
      </c>
      <c r="C30" s="28" t="s">
        <v>79</v>
      </c>
      <c r="D30" s="29" t="n">
        <v>2027</v>
      </c>
      <c r="E30" s="27" t="s">
        <v>80</v>
      </c>
      <c r="F30" s="27" t="s">
        <v>89</v>
      </c>
      <c r="G30" s="27" t="s">
        <v>90</v>
      </c>
      <c r="H30" s="30" t="n">
        <v>14361</v>
      </c>
      <c r="I30" s="27" t="s">
        <v>83</v>
      </c>
      <c r="J30" s="27" t="s">
        <v>84</v>
      </c>
      <c r="K30" s="31" t="s">
        <v>51</v>
      </c>
    </row>
    <row r="31" customFormat="false" ht="15" hidden="false" customHeight="true" outlineLevel="0" collapsed="false">
      <c r="A31" s="27" t="s">
        <v>78</v>
      </c>
      <c r="B31" s="27" t="s">
        <v>48</v>
      </c>
      <c r="C31" s="28" t="s">
        <v>79</v>
      </c>
      <c r="D31" s="29" t="n">
        <v>2028</v>
      </c>
      <c r="E31" s="27" t="s">
        <v>80</v>
      </c>
      <c r="F31" s="27" t="s">
        <v>89</v>
      </c>
      <c r="G31" s="27" t="s">
        <v>90</v>
      </c>
      <c r="H31" s="30" t="n">
        <v>14241</v>
      </c>
      <c r="I31" s="27" t="s">
        <v>83</v>
      </c>
      <c r="J31" s="27" t="s">
        <v>84</v>
      </c>
      <c r="K31" s="31" t="s">
        <v>51</v>
      </c>
    </row>
    <row r="32" customFormat="false" ht="15" hidden="false" customHeight="true" outlineLevel="0" collapsed="false">
      <c r="A32" s="27" t="s">
        <v>78</v>
      </c>
      <c r="B32" s="27" t="s">
        <v>48</v>
      </c>
      <c r="C32" s="28" t="s">
        <v>79</v>
      </c>
      <c r="D32" s="29" t="n">
        <v>2029</v>
      </c>
      <c r="E32" s="27" t="s">
        <v>80</v>
      </c>
      <c r="F32" s="27" t="s">
        <v>89</v>
      </c>
      <c r="G32" s="27" t="s">
        <v>90</v>
      </c>
      <c r="H32" s="30" t="n">
        <v>14073</v>
      </c>
      <c r="I32" s="27" t="s">
        <v>83</v>
      </c>
      <c r="J32" s="27" t="s">
        <v>84</v>
      </c>
      <c r="K32" s="31" t="s">
        <v>51</v>
      </c>
    </row>
    <row r="33" customFormat="false" ht="15" hidden="false" customHeight="true" outlineLevel="0" collapsed="false">
      <c r="A33" s="27" t="s">
        <v>78</v>
      </c>
      <c r="B33" s="27" t="s">
        <v>48</v>
      </c>
      <c r="C33" s="28" t="s">
        <v>79</v>
      </c>
      <c r="D33" s="29" t="n">
        <v>2030</v>
      </c>
      <c r="E33" s="27" t="s">
        <v>80</v>
      </c>
      <c r="F33" s="27" t="s">
        <v>89</v>
      </c>
      <c r="G33" s="27" t="s">
        <v>90</v>
      </c>
      <c r="H33" s="30" t="n">
        <v>13868</v>
      </c>
      <c r="I33" s="27" t="s">
        <v>83</v>
      </c>
      <c r="J33" s="27" t="s">
        <v>84</v>
      </c>
      <c r="K33" s="31" t="s">
        <v>51</v>
      </c>
    </row>
    <row r="34" customFormat="false" ht="15" hidden="false" customHeight="true" outlineLevel="0" collapsed="false">
      <c r="A34" s="27" t="s">
        <v>78</v>
      </c>
      <c r="B34" s="27" t="s">
        <v>48</v>
      </c>
      <c r="C34" s="28" t="s">
        <v>79</v>
      </c>
      <c r="D34" s="29" t="n">
        <v>2032</v>
      </c>
      <c r="E34" s="27" t="s">
        <v>80</v>
      </c>
      <c r="F34" s="27" t="s">
        <v>89</v>
      </c>
      <c r="G34" s="27" t="s">
        <v>90</v>
      </c>
      <c r="H34" s="30" t="n">
        <v>13519</v>
      </c>
      <c r="I34" s="27" t="s">
        <v>83</v>
      </c>
      <c r="J34" s="27" t="s">
        <v>84</v>
      </c>
      <c r="K34" s="31" t="s">
        <v>51</v>
      </c>
    </row>
    <row r="35" customFormat="false" ht="15" hidden="false" customHeight="true" outlineLevel="0" collapsed="false">
      <c r="A35" s="27" t="s">
        <v>78</v>
      </c>
      <c r="B35" s="27" t="s">
        <v>48</v>
      </c>
      <c r="C35" s="28" t="s">
        <v>79</v>
      </c>
      <c r="D35" s="29" t="n">
        <v>2034</v>
      </c>
      <c r="E35" s="27" t="s">
        <v>80</v>
      </c>
      <c r="F35" s="27" t="s">
        <v>89</v>
      </c>
      <c r="G35" s="27" t="s">
        <v>90</v>
      </c>
      <c r="H35" s="30" t="n">
        <v>13244</v>
      </c>
      <c r="I35" s="27" t="s">
        <v>83</v>
      </c>
      <c r="J35" s="27" t="s">
        <v>84</v>
      </c>
      <c r="K35" s="31" t="s">
        <v>51</v>
      </c>
    </row>
    <row r="36" customFormat="false" ht="15" hidden="false" customHeight="true" outlineLevel="0" collapsed="false">
      <c r="A36" s="27" t="s">
        <v>78</v>
      </c>
      <c r="B36" s="27" t="s">
        <v>48</v>
      </c>
      <c r="C36" s="28" t="s">
        <v>79</v>
      </c>
      <c r="D36" s="29" t="n">
        <v>2036</v>
      </c>
      <c r="E36" s="27" t="s">
        <v>80</v>
      </c>
      <c r="F36" s="27" t="s">
        <v>89</v>
      </c>
      <c r="G36" s="27" t="s">
        <v>90</v>
      </c>
      <c r="H36" s="30" t="n">
        <v>13062</v>
      </c>
      <c r="I36" s="27" t="s">
        <v>83</v>
      </c>
      <c r="J36" s="27" t="s">
        <v>84</v>
      </c>
      <c r="K36" s="31" t="s">
        <v>51</v>
      </c>
    </row>
    <row r="37" customFormat="false" ht="15" hidden="false" customHeight="true" outlineLevel="0" collapsed="false">
      <c r="A37" s="27" t="s">
        <v>78</v>
      </c>
      <c r="B37" s="27" t="s">
        <v>48</v>
      </c>
      <c r="C37" s="28" t="s">
        <v>79</v>
      </c>
      <c r="D37" s="29" t="n">
        <v>2026</v>
      </c>
      <c r="E37" s="27" t="s">
        <v>80</v>
      </c>
      <c r="F37" s="27" t="s">
        <v>91</v>
      </c>
      <c r="G37" s="27" t="s">
        <v>92</v>
      </c>
      <c r="H37" s="30" t="n">
        <v>8109</v>
      </c>
      <c r="I37" s="27" t="s">
        <v>83</v>
      </c>
      <c r="J37" s="27" t="s">
        <v>84</v>
      </c>
      <c r="K37" s="31" t="s">
        <v>51</v>
      </c>
    </row>
    <row r="38" customFormat="false" ht="15" hidden="false" customHeight="true" outlineLevel="0" collapsed="false">
      <c r="A38" s="27" t="s">
        <v>78</v>
      </c>
      <c r="B38" s="27" t="s">
        <v>48</v>
      </c>
      <c r="C38" s="28" t="s">
        <v>79</v>
      </c>
      <c r="D38" s="29" t="n">
        <v>2027</v>
      </c>
      <c r="E38" s="27" t="s">
        <v>80</v>
      </c>
      <c r="F38" s="27" t="s">
        <v>91</v>
      </c>
      <c r="G38" s="27" t="s">
        <v>92</v>
      </c>
      <c r="H38" s="30" t="n">
        <v>7995</v>
      </c>
      <c r="I38" s="27" t="s">
        <v>83</v>
      </c>
      <c r="J38" s="27" t="s">
        <v>84</v>
      </c>
      <c r="K38" s="31" t="s">
        <v>51</v>
      </c>
    </row>
    <row r="39" customFormat="false" ht="15" hidden="false" customHeight="true" outlineLevel="0" collapsed="false">
      <c r="A39" s="27" t="s">
        <v>78</v>
      </c>
      <c r="B39" s="27" t="s">
        <v>48</v>
      </c>
      <c r="C39" s="28" t="s">
        <v>79</v>
      </c>
      <c r="D39" s="29" t="n">
        <v>2028</v>
      </c>
      <c r="E39" s="27" t="s">
        <v>80</v>
      </c>
      <c r="F39" s="27" t="s">
        <v>91</v>
      </c>
      <c r="G39" s="27" t="s">
        <v>92</v>
      </c>
      <c r="H39" s="30" t="n">
        <v>7931</v>
      </c>
      <c r="I39" s="27" t="s">
        <v>83</v>
      </c>
      <c r="J39" s="27" t="s">
        <v>84</v>
      </c>
      <c r="K39" s="31" t="s">
        <v>51</v>
      </c>
    </row>
    <row r="40" customFormat="false" ht="15" hidden="false" customHeight="true" outlineLevel="0" collapsed="false">
      <c r="A40" s="27" t="s">
        <v>78</v>
      </c>
      <c r="B40" s="27" t="s">
        <v>48</v>
      </c>
      <c r="C40" s="28" t="s">
        <v>79</v>
      </c>
      <c r="D40" s="29" t="n">
        <v>2029</v>
      </c>
      <c r="E40" s="27" t="s">
        <v>80</v>
      </c>
      <c r="F40" s="27" t="s">
        <v>91</v>
      </c>
      <c r="G40" s="27" t="s">
        <v>92</v>
      </c>
      <c r="H40" s="30" t="n">
        <v>7909</v>
      </c>
      <c r="I40" s="27" t="s">
        <v>83</v>
      </c>
      <c r="J40" s="27" t="s">
        <v>84</v>
      </c>
      <c r="K40" s="31" t="s">
        <v>51</v>
      </c>
    </row>
    <row r="41" customFormat="false" ht="15" hidden="false" customHeight="true" outlineLevel="0" collapsed="false">
      <c r="A41" s="27" t="s">
        <v>78</v>
      </c>
      <c r="B41" s="27" t="s">
        <v>48</v>
      </c>
      <c r="C41" s="28" t="s">
        <v>79</v>
      </c>
      <c r="D41" s="29" t="n">
        <v>2030</v>
      </c>
      <c r="E41" s="27" t="s">
        <v>80</v>
      </c>
      <c r="F41" s="27" t="s">
        <v>91</v>
      </c>
      <c r="G41" s="27" t="s">
        <v>92</v>
      </c>
      <c r="H41" s="30" t="n">
        <v>7946</v>
      </c>
      <c r="I41" s="27" t="s">
        <v>83</v>
      </c>
      <c r="J41" s="27" t="s">
        <v>84</v>
      </c>
      <c r="K41" s="31" t="s">
        <v>51</v>
      </c>
    </row>
    <row r="42" customFormat="false" ht="15" hidden="false" customHeight="true" outlineLevel="0" collapsed="false">
      <c r="A42" s="27" t="s">
        <v>78</v>
      </c>
      <c r="B42" s="27" t="s">
        <v>48</v>
      </c>
      <c r="C42" s="28" t="s">
        <v>79</v>
      </c>
      <c r="D42" s="29" t="n">
        <v>2032</v>
      </c>
      <c r="E42" s="27" t="s">
        <v>80</v>
      </c>
      <c r="F42" s="27" t="s">
        <v>91</v>
      </c>
      <c r="G42" s="27" t="s">
        <v>92</v>
      </c>
      <c r="H42" s="30" t="n">
        <v>8017</v>
      </c>
      <c r="I42" s="27" t="s">
        <v>83</v>
      </c>
      <c r="J42" s="27" t="s">
        <v>84</v>
      </c>
      <c r="K42" s="31" t="s">
        <v>51</v>
      </c>
    </row>
    <row r="43" customFormat="false" ht="15" hidden="false" customHeight="true" outlineLevel="0" collapsed="false">
      <c r="A43" s="27" t="s">
        <v>78</v>
      </c>
      <c r="B43" s="27" t="s">
        <v>48</v>
      </c>
      <c r="C43" s="28" t="s">
        <v>79</v>
      </c>
      <c r="D43" s="29" t="n">
        <v>2034</v>
      </c>
      <c r="E43" s="27" t="s">
        <v>80</v>
      </c>
      <c r="F43" s="27" t="s">
        <v>91</v>
      </c>
      <c r="G43" s="27" t="s">
        <v>92</v>
      </c>
      <c r="H43" s="30" t="n">
        <v>7992</v>
      </c>
      <c r="I43" s="27" t="s">
        <v>83</v>
      </c>
      <c r="J43" s="27" t="s">
        <v>84</v>
      </c>
      <c r="K43" s="31" t="s">
        <v>51</v>
      </c>
    </row>
    <row r="44" customFormat="false" ht="15" hidden="false" customHeight="true" outlineLevel="0" collapsed="false">
      <c r="A44" s="27" t="s">
        <v>78</v>
      </c>
      <c r="B44" s="27" t="s">
        <v>48</v>
      </c>
      <c r="C44" s="28" t="s">
        <v>79</v>
      </c>
      <c r="D44" s="29" t="n">
        <v>2036</v>
      </c>
      <c r="E44" s="27" t="s">
        <v>80</v>
      </c>
      <c r="F44" s="27" t="s">
        <v>91</v>
      </c>
      <c r="G44" s="27" t="s">
        <v>92</v>
      </c>
      <c r="H44" s="30" t="n">
        <v>7975</v>
      </c>
      <c r="I44" s="27" t="s">
        <v>83</v>
      </c>
      <c r="J44" s="27" t="s">
        <v>84</v>
      </c>
      <c r="K44" s="31" t="s">
        <v>51</v>
      </c>
    </row>
    <row r="45" customFormat="false" ht="15" hidden="false" customHeight="true" outlineLevel="0" collapsed="false">
      <c r="A45" s="27" t="s">
        <v>78</v>
      </c>
      <c r="B45" s="27" t="s">
        <v>48</v>
      </c>
      <c r="C45" s="28" t="s">
        <v>79</v>
      </c>
      <c r="D45" s="29" t="n">
        <v>2026</v>
      </c>
      <c r="E45" s="27" t="s">
        <v>80</v>
      </c>
      <c r="F45" s="27" t="s">
        <v>93</v>
      </c>
      <c r="G45" s="27" t="s">
        <v>94</v>
      </c>
      <c r="H45" s="30" t="n">
        <v>2591</v>
      </c>
      <c r="I45" s="27" t="s">
        <v>83</v>
      </c>
      <c r="J45" s="27" t="s">
        <v>84</v>
      </c>
      <c r="K45" s="31" t="s">
        <v>51</v>
      </c>
    </row>
    <row r="46" customFormat="false" ht="15" hidden="false" customHeight="true" outlineLevel="0" collapsed="false">
      <c r="A46" s="27" t="s">
        <v>78</v>
      </c>
      <c r="B46" s="27" t="s">
        <v>48</v>
      </c>
      <c r="C46" s="28" t="s">
        <v>79</v>
      </c>
      <c r="D46" s="29" t="n">
        <v>2027</v>
      </c>
      <c r="E46" s="27" t="s">
        <v>80</v>
      </c>
      <c r="F46" s="27" t="s">
        <v>93</v>
      </c>
      <c r="G46" s="27" t="s">
        <v>94</v>
      </c>
      <c r="H46" s="30" t="n">
        <v>2790</v>
      </c>
      <c r="I46" s="27" t="s">
        <v>83</v>
      </c>
      <c r="J46" s="27" t="s">
        <v>84</v>
      </c>
      <c r="K46" s="31" t="s">
        <v>51</v>
      </c>
    </row>
    <row r="47" customFormat="false" ht="15" hidden="false" customHeight="true" outlineLevel="0" collapsed="false">
      <c r="A47" s="27" t="s">
        <v>78</v>
      </c>
      <c r="B47" s="27" t="s">
        <v>48</v>
      </c>
      <c r="C47" s="28" t="s">
        <v>79</v>
      </c>
      <c r="D47" s="29" t="n">
        <v>2028</v>
      </c>
      <c r="E47" s="27" t="s">
        <v>80</v>
      </c>
      <c r="F47" s="27" t="s">
        <v>93</v>
      </c>
      <c r="G47" s="27" t="s">
        <v>94</v>
      </c>
      <c r="H47" s="30" t="n">
        <v>2978</v>
      </c>
      <c r="I47" s="27" t="s">
        <v>83</v>
      </c>
      <c r="J47" s="27" t="s">
        <v>84</v>
      </c>
      <c r="K47" s="31" t="s">
        <v>51</v>
      </c>
    </row>
    <row r="48" customFormat="false" ht="15" hidden="false" customHeight="true" outlineLevel="0" collapsed="false">
      <c r="A48" s="27" t="s">
        <v>78</v>
      </c>
      <c r="B48" s="27" t="s">
        <v>48</v>
      </c>
      <c r="C48" s="28" t="s">
        <v>79</v>
      </c>
      <c r="D48" s="29" t="n">
        <v>2029</v>
      </c>
      <c r="E48" s="27" t="s">
        <v>80</v>
      </c>
      <c r="F48" s="27" t="s">
        <v>93</v>
      </c>
      <c r="G48" s="27" t="s">
        <v>94</v>
      </c>
      <c r="H48" s="30" t="n">
        <v>3121</v>
      </c>
      <c r="I48" s="27" t="s">
        <v>83</v>
      </c>
      <c r="J48" s="27" t="s">
        <v>84</v>
      </c>
      <c r="K48" s="31" t="s">
        <v>51</v>
      </c>
    </row>
    <row r="49" customFormat="false" ht="15" hidden="false" customHeight="true" outlineLevel="0" collapsed="false">
      <c r="A49" s="27" t="s">
        <v>78</v>
      </c>
      <c r="B49" s="27" t="s">
        <v>48</v>
      </c>
      <c r="C49" s="28" t="s">
        <v>79</v>
      </c>
      <c r="D49" s="29" t="n">
        <v>2030</v>
      </c>
      <c r="E49" s="27" t="s">
        <v>80</v>
      </c>
      <c r="F49" s="27" t="s">
        <v>93</v>
      </c>
      <c r="G49" s="27" t="s">
        <v>94</v>
      </c>
      <c r="H49" s="30" t="n">
        <v>3220</v>
      </c>
      <c r="I49" s="27" t="s">
        <v>83</v>
      </c>
      <c r="J49" s="27" t="s">
        <v>84</v>
      </c>
      <c r="K49" s="31" t="s">
        <v>51</v>
      </c>
    </row>
    <row r="50" customFormat="false" ht="15" hidden="false" customHeight="true" outlineLevel="0" collapsed="false">
      <c r="A50" s="27" t="s">
        <v>78</v>
      </c>
      <c r="B50" s="27" t="s">
        <v>48</v>
      </c>
      <c r="C50" s="28" t="s">
        <v>79</v>
      </c>
      <c r="D50" s="29" t="n">
        <v>2032</v>
      </c>
      <c r="E50" s="27" t="s">
        <v>80</v>
      </c>
      <c r="F50" s="27" t="s">
        <v>93</v>
      </c>
      <c r="G50" s="27" t="s">
        <v>94</v>
      </c>
      <c r="H50" s="30" t="n">
        <v>3356</v>
      </c>
      <c r="I50" s="27" t="s">
        <v>83</v>
      </c>
      <c r="J50" s="27" t="s">
        <v>84</v>
      </c>
      <c r="K50" s="31" t="s">
        <v>51</v>
      </c>
    </row>
    <row r="51" customFormat="false" ht="15" hidden="false" customHeight="true" outlineLevel="0" collapsed="false">
      <c r="A51" s="27" t="s">
        <v>78</v>
      </c>
      <c r="B51" s="27" t="s">
        <v>48</v>
      </c>
      <c r="C51" s="28" t="s">
        <v>79</v>
      </c>
      <c r="D51" s="29" t="n">
        <v>2034</v>
      </c>
      <c r="E51" s="27" t="s">
        <v>80</v>
      </c>
      <c r="F51" s="27" t="s">
        <v>93</v>
      </c>
      <c r="G51" s="27" t="s">
        <v>94</v>
      </c>
      <c r="H51" s="30" t="n">
        <v>3463</v>
      </c>
      <c r="I51" s="27" t="s">
        <v>83</v>
      </c>
      <c r="J51" s="27" t="s">
        <v>84</v>
      </c>
      <c r="K51" s="31" t="s">
        <v>51</v>
      </c>
    </row>
    <row r="52" customFormat="false" ht="15" hidden="false" customHeight="true" outlineLevel="0" collapsed="false">
      <c r="A52" s="27" t="s">
        <v>78</v>
      </c>
      <c r="B52" s="27" t="s">
        <v>48</v>
      </c>
      <c r="C52" s="28" t="s">
        <v>79</v>
      </c>
      <c r="D52" s="29" t="n">
        <v>2036</v>
      </c>
      <c r="E52" s="27" t="s">
        <v>80</v>
      </c>
      <c r="F52" s="27" t="s">
        <v>93</v>
      </c>
      <c r="G52" s="27" t="s">
        <v>94</v>
      </c>
      <c r="H52" s="30" t="n">
        <v>3468</v>
      </c>
      <c r="I52" s="27" t="s">
        <v>83</v>
      </c>
      <c r="J52" s="27" t="s">
        <v>84</v>
      </c>
      <c r="K52" s="31" t="s">
        <v>51</v>
      </c>
    </row>
    <row r="53" customFormat="false" ht="15" hidden="false" customHeight="true" outlineLevel="0" collapsed="false">
      <c r="A53" s="27" t="s">
        <v>78</v>
      </c>
      <c r="B53" s="27" t="s">
        <v>48</v>
      </c>
      <c r="C53" s="28" t="s">
        <v>79</v>
      </c>
      <c r="D53" s="29" t="n">
        <v>2026</v>
      </c>
      <c r="E53" s="27" t="s">
        <v>80</v>
      </c>
      <c r="F53" s="27" t="s">
        <v>95</v>
      </c>
      <c r="G53" s="27" t="s">
        <v>96</v>
      </c>
      <c r="H53" s="30" t="n">
        <v>370</v>
      </c>
      <c r="I53" s="27" t="s">
        <v>83</v>
      </c>
      <c r="J53" s="27" t="s">
        <v>84</v>
      </c>
      <c r="K53" s="31" t="s">
        <v>51</v>
      </c>
    </row>
    <row r="54" customFormat="false" ht="15" hidden="false" customHeight="true" outlineLevel="0" collapsed="false">
      <c r="A54" s="27" t="s">
        <v>78</v>
      </c>
      <c r="B54" s="27" t="s">
        <v>48</v>
      </c>
      <c r="C54" s="28" t="s">
        <v>79</v>
      </c>
      <c r="D54" s="29" t="n">
        <v>2027</v>
      </c>
      <c r="E54" s="27" t="s">
        <v>80</v>
      </c>
      <c r="F54" s="27" t="s">
        <v>95</v>
      </c>
      <c r="G54" s="27" t="s">
        <v>96</v>
      </c>
      <c r="H54" s="30" t="n">
        <v>405</v>
      </c>
      <c r="I54" s="27" t="s">
        <v>83</v>
      </c>
      <c r="J54" s="27" t="s">
        <v>84</v>
      </c>
      <c r="K54" s="31" t="s">
        <v>51</v>
      </c>
    </row>
    <row r="55" customFormat="false" ht="15" hidden="false" customHeight="true" outlineLevel="0" collapsed="false">
      <c r="A55" s="27" t="s">
        <v>78</v>
      </c>
      <c r="B55" s="27" t="s">
        <v>48</v>
      </c>
      <c r="C55" s="28" t="s">
        <v>79</v>
      </c>
      <c r="D55" s="29" t="n">
        <v>2028</v>
      </c>
      <c r="E55" s="27" t="s">
        <v>80</v>
      </c>
      <c r="F55" s="27" t="s">
        <v>95</v>
      </c>
      <c r="G55" s="27" t="s">
        <v>96</v>
      </c>
      <c r="H55" s="30" t="n">
        <v>427</v>
      </c>
      <c r="I55" s="27" t="s">
        <v>83</v>
      </c>
      <c r="J55" s="27" t="s">
        <v>84</v>
      </c>
      <c r="K55" s="31" t="s">
        <v>51</v>
      </c>
    </row>
    <row r="56" customFormat="false" ht="15" hidden="false" customHeight="true" outlineLevel="0" collapsed="false">
      <c r="A56" s="27" t="s">
        <v>78</v>
      </c>
      <c r="B56" s="27" t="s">
        <v>48</v>
      </c>
      <c r="C56" s="28" t="s">
        <v>79</v>
      </c>
      <c r="D56" s="29" t="n">
        <v>2029</v>
      </c>
      <c r="E56" s="27" t="s">
        <v>80</v>
      </c>
      <c r="F56" s="27" t="s">
        <v>95</v>
      </c>
      <c r="G56" s="27" t="s">
        <v>96</v>
      </c>
      <c r="H56" s="30" t="n">
        <v>445</v>
      </c>
      <c r="I56" s="27" t="s">
        <v>83</v>
      </c>
      <c r="J56" s="27" t="s">
        <v>84</v>
      </c>
      <c r="K56" s="31" t="s">
        <v>51</v>
      </c>
    </row>
    <row r="57" customFormat="false" ht="15" hidden="false" customHeight="true" outlineLevel="0" collapsed="false">
      <c r="A57" s="27" t="s">
        <v>78</v>
      </c>
      <c r="B57" s="27" t="s">
        <v>48</v>
      </c>
      <c r="C57" s="28" t="s">
        <v>79</v>
      </c>
      <c r="D57" s="29" t="n">
        <v>2030</v>
      </c>
      <c r="E57" s="27" t="s">
        <v>80</v>
      </c>
      <c r="F57" s="27" t="s">
        <v>95</v>
      </c>
      <c r="G57" s="27" t="s">
        <v>96</v>
      </c>
      <c r="H57" s="30" t="n">
        <v>467</v>
      </c>
      <c r="I57" s="27" t="s">
        <v>83</v>
      </c>
      <c r="J57" s="27" t="s">
        <v>84</v>
      </c>
      <c r="K57" s="31" t="s">
        <v>51</v>
      </c>
    </row>
    <row r="58" customFormat="false" ht="15" hidden="false" customHeight="true" outlineLevel="0" collapsed="false">
      <c r="A58" s="27" t="s">
        <v>78</v>
      </c>
      <c r="B58" s="27" t="s">
        <v>48</v>
      </c>
      <c r="C58" s="28" t="s">
        <v>79</v>
      </c>
      <c r="D58" s="29" t="n">
        <v>2032</v>
      </c>
      <c r="E58" s="27" t="s">
        <v>80</v>
      </c>
      <c r="F58" s="27" t="s">
        <v>95</v>
      </c>
      <c r="G58" s="27" t="s">
        <v>96</v>
      </c>
      <c r="H58" s="30" t="n">
        <v>510</v>
      </c>
      <c r="I58" s="27" t="s">
        <v>83</v>
      </c>
      <c r="J58" s="27" t="s">
        <v>84</v>
      </c>
      <c r="K58" s="31" t="s">
        <v>51</v>
      </c>
    </row>
    <row r="59" customFormat="false" ht="15" hidden="false" customHeight="true" outlineLevel="0" collapsed="false">
      <c r="A59" s="27" t="s">
        <v>78</v>
      </c>
      <c r="B59" s="27" t="s">
        <v>48</v>
      </c>
      <c r="C59" s="28" t="s">
        <v>79</v>
      </c>
      <c r="D59" s="29" t="n">
        <v>2034</v>
      </c>
      <c r="E59" s="27" t="s">
        <v>80</v>
      </c>
      <c r="F59" s="27" t="s">
        <v>95</v>
      </c>
      <c r="G59" s="27" t="s">
        <v>96</v>
      </c>
      <c r="H59" s="30" t="n">
        <v>589</v>
      </c>
      <c r="I59" s="27" t="s">
        <v>83</v>
      </c>
      <c r="J59" s="27" t="s">
        <v>84</v>
      </c>
      <c r="K59" s="31" t="s">
        <v>51</v>
      </c>
    </row>
    <row r="60" customFormat="false" ht="15" hidden="false" customHeight="true" outlineLevel="0" collapsed="false">
      <c r="A60" s="27" t="s">
        <v>78</v>
      </c>
      <c r="B60" s="27" t="s">
        <v>48</v>
      </c>
      <c r="C60" s="28" t="s">
        <v>79</v>
      </c>
      <c r="D60" s="29" t="n">
        <v>2036</v>
      </c>
      <c r="E60" s="27" t="s">
        <v>80</v>
      </c>
      <c r="F60" s="27" t="s">
        <v>95</v>
      </c>
      <c r="G60" s="27" t="s">
        <v>96</v>
      </c>
      <c r="H60" s="30" t="n">
        <v>708</v>
      </c>
      <c r="I60" s="27" t="s">
        <v>83</v>
      </c>
      <c r="J60" s="27" t="s">
        <v>84</v>
      </c>
      <c r="K60" s="31" t="s">
        <v>51</v>
      </c>
    </row>
    <row r="61" customFormat="false" ht="15" hidden="false" customHeight="true" outlineLevel="0" collapsed="false">
      <c r="A61" s="27" t="s">
        <v>78</v>
      </c>
      <c r="B61" s="27" t="s">
        <v>48</v>
      </c>
      <c r="C61" s="28" t="s">
        <v>79</v>
      </c>
      <c r="D61" s="29" t="n">
        <v>2026</v>
      </c>
      <c r="E61" s="27" t="s">
        <v>80</v>
      </c>
      <c r="F61" s="27" t="s">
        <v>97</v>
      </c>
      <c r="G61" s="27" t="s">
        <v>98</v>
      </c>
      <c r="H61" s="30" t="n">
        <v>31988</v>
      </c>
      <c r="I61" s="27" t="s">
        <v>83</v>
      </c>
      <c r="J61" s="27" t="s">
        <v>84</v>
      </c>
      <c r="K61" s="31" t="s">
        <v>51</v>
      </c>
    </row>
    <row r="62" customFormat="false" ht="15" hidden="false" customHeight="true" outlineLevel="0" collapsed="false">
      <c r="A62" s="27" t="s">
        <v>78</v>
      </c>
      <c r="B62" s="27" t="s">
        <v>48</v>
      </c>
      <c r="C62" s="28" t="s">
        <v>79</v>
      </c>
      <c r="D62" s="29" t="n">
        <v>2027</v>
      </c>
      <c r="E62" s="27" t="s">
        <v>80</v>
      </c>
      <c r="F62" s="27" t="s">
        <v>97</v>
      </c>
      <c r="G62" s="27" t="s">
        <v>98</v>
      </c>
      <c r="H62" s="30" t="n">
        <v>31879</v>
      </c>
      <c r="I62" s="27" t="s">
        <v>83</v>
      </c>
      <c r="J62" s="27" t="s">
        <v>84</v>
      </c>
      <c r="K62" s="31" t="s">
        <v>51</v>
      </c>
    </row>
    <row r="63" customFormat="false" ht="15" hidden="false" customHeight="true" outlineLevel="0" collapsed="false">
      <c r="A63" s="27" t="s">
        <v>78</v>
      </c>
      <c r="B63" s="27" t="s">
        <v>48</v>
      </c>
      <c r="C63" s="28" t="s">
        <v>79</v>
      </c>
      <c r="D63" s="29" t="n">
        <v>2028</v>
      </c>
      <c r="E63" s="27" t="s">
        <v>80</v>
      </c>
      <c r="F63" s="27" t="s">
        <v>97</v>
      </c>
      <c r="G63" s="27" t="s">
        <v>98</v>
      </c>
      <c r="H63" s="30" t="n">
        <v>31779</v>
      </c>
      <c r="I63" s="27" t="s">
        <v>83</v>
      </c>
      <c r="J63" s="27" t="s">
        <v>84</v>
      </c>
      <c r="K63" s="31" t="s">
        <v>51</v>
      </c>
    </row>
    <row r="64" customFormat="false" ht="15" hidden="false" customHeight="true" outlineLevel="0" collapsed="false">
      <c r="A64" s="27" t="s">
        <v>78</v>
      </c>
      <c r="B64" s="27" t="s">
        <v>48</v>
      </c>
      <c r="C64" s="28" t="s">
        <v>79</v>
      </c>
      <c r="D64" s="29" t="n">
        <v>2029</v>
      </c>
      <c r="E64" s="27" t="s">
        <v>80</v>
      </c>
      <c r="F64" s="27" t="s">
        <v>97</v>
      </c>
      <c r="G64" s="27" t="s">
        <v>98</v>
      </c>
      <c r="H64" s="30" t="n">
        <v>31621</v>
      </c>
      <c r="I64" s="27" t="s">
        <v>83</v>
      </c>
      <c r="J64" s="27" t="s">
        <v>84</v>
      </c>
      <c r="K64" s="31" t="s">
        <v>51</v>
      </c>
    </row>
    <row r="65" customFormat="false" ht="15" hidden="false" customHeight="true" outlineLevel="0" collapsed="false">
      <c r="A65" s="27" t="s">
        <v>78</v>
      </c>
      <c r="B65" s="27" t="s">
        <v>48</v>
      </c>
      <c r="C65" s="28" t="s">
        <v>79</v>
      </c>
      <c r="D65" s="29" t="n">
        <v>2030</v>
      </c>
      <c r="E65" s="27" t="s">
        <v>80</v>
      </c>
      <c r="F65" s="27" t="s">
        <v>97</v>
      </c>
      <c r="G65" s="27" t="s">
        <v>98</v>
      </c>
      <c r="H65" s="30" t="n">
        <v>31438</v>
      </c>
      <c r="I65" s="27" t="s">
        <v>83</v>
      </c>
      <c r="J65" s="27" t="s">
        <v>84</v>
      </c>
      <c r="K65" s="31" t="s">
        <v>51</v>
      </c>
    </row>
    <row r="66" customFormat="false" ht="15" hidden="false" customHeight="true" outlineLevel="0" collapsed="false">
      <c r="A66" s="27" t="s">
        <v>78</v>
      </c>
      <c r="B66" s="27" t="s">
        <v>48</v>
      </c>
      <c r="C66" s="28" t="s">
        <v>79</v>
      </c>
      <c r="D66" s="29" t="n">
        <v>2032</v>
      </c>
      <c r="E66" s="27" t="s">
        <v>80</v>
      </c>
      <c r="F66" s="27" t="s">
        <v>97</v>
      </c>
      <c r="G66" s="27" t="s">
        <v>98</v>
      </c>
      <c r="H66" s="30" t="n">
        <v>31088</v>
      </c>
      <c r="I66" s="27" t="s">
        <v>83</v>
      </c>
      <c r="J66" s="27" t="s">
        <v>84</v>
      </c>
      <c r="K66" s="31" t="s">
        <v>51</v>
      </c>
    </row>
    <row r="67" customFormat="false" ht="15" hidden="false" customHeight="true" outlineLevel="0" collapsed="false">
      <c r="A67" s="27" t="s">
        <v>78</v>
      </c>
      <c r="B67" s="27" t="s">
        <v>48</v>
      </c>
      <c r="C67" s="28" t="s">
        <v>79</v>
      </c>
      <c r="D67" s="29" t="n">
        <v>2034</v>
      </c>
      <c r="E67" s="27" t="s">
        <v>80</v>
      </c>
      <c r="F67" s="27" t="s">
        <v>97</v>
      </c>
      <c r="G67" s="27" t="s">
        <v>98</v>
      </c>
      <c r="H67" s="30" t="n">
        <v>30761</v>
      </c>
      <c r="I67" s="27" t="s">
        <v>83</v>
      </c>
      <c r="J67" s="27" t="s">
        <v>84</v>
      </c>
      <c r="K67" s="31" t="s">
        <v>51</v>
      </c>
    </row>
    <row r="68" customFormat="false" ht="15" hidden="false" customHeight="true" outlineLevel="0" collapsed="false">
      <c r="A68" s="32" t="s">
        <v>78</v>
      </c>
      <c r="B68" s="32" t="s">
        <v>48</v>
      </c>
      <c r="C68" s="33" t="s">
        <v>79</v>
      </c>
      <c r="D68" s="34" t="n">
        <v>2036</v>
      </c>
      <c r="E68" s="32" t="s">
        <v>80</v>
      </c>
      <c r="F68" s="32" t="s">
        <v>97</v>
      </c>
      <c r="G68" s="32" t="s">
        <v>98</v>
      </c>
      <c r="H68" s="35" t="n">
        <v>30511</v>
      </c>
      <c r="I68" s="32" t="s">
        <v>83</v>
      </c>
      <c r="J68" s="32" t="s">
        <v>84</v>
      </c>
      <c r="K68" s="36" t="s">
        <v>51</v>
      </c>
    </row>
  </sheetData>
  <autoFilter ref="A4:K68"/>
  <mergeCells count="2">
    <mergeCell ref="A1:K1"/>
    <mergeCell ref="A2:K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Rådata · v1.4.1</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4"/>
    <col collapsed="false" customWidth="true" hidden="false" outlineLevel="0" max="2" min="2" style="1" width="22"/>
    <col collapsed="false" customWidth="true" hidden="false" outlineLevel="0" max="5" min="3" style="1" width="15"/>
    <col collapsed="false" customWidth="true" hidden="false" outlineLevel="0" max="6" min="6" style="1" width="17"/>
    <col collapsed="false" customWidth="true" hidden="false" outlineLevel="0" max="7" min="7" style="1" width="34"/>
  </cols>
  <sheetData>
    <row r="1" customFormat="false" ht="33.75" hidden="false" customHeight="true" outlineLevel="0" collapsed="false">
      <c r="A1" s="2" t="s">
        <v>34</v>
      </c>
      <c r="B1" s="2"/>
      <c r="C1" s="2"/>
      <c r="D1" s="2"/>
      <c r="E1" s="2"/>
      <c r="F1" s="2"/>
      <c r="G1" s="2"/>
    </row>
    <row r="2" customFormat="false" ht="27.75" hidden="false" customHeight="true" outlineLevel="0" collapsed="false">
      <c r="A2" s="3" t="s">
        <v>99</v>
      </c>
      <c r="B2" s="3"/>
      <c r="C2" s="3"/>
      <c r="D2" s="3"/>
      <c r="E2" s="3"/>
      <c r="F2" s="3"/>
      <c r="G2" s="3"/>
    </row>
    <row r="3" customFormat="false" ht="15" hidden="false" customHeight="true" outlineLevel="0" collapsed="false">
      <c r="C3" s="1" t="n">
        <v>2026</v>
      </c>
      <c r="D3" s="1" t="n">
        <v>2036</v>
      </c>
    </row>
    <row r="4" customFormat="false" ht="25.5" hidden="false" customHeight="true" outlineLevel="0" collapsed="false">
      <c r="A4" s="4" t="s">
        <v>72</v>
      </c>
      <c r="B4" s="15" t="s">
        <v>73</v>
      </c>
      <c r="C4" s="15" t="s">
        <v>100</v>
      </c>
      <c r="D4" s="15" t="s">
        <v>101</v>
      </c>
      <c r="E4" s="15" t="s">
        <v>102</v>
      </c>
      <c r="F4" s="15" t="s">
        <v>103</v>
      </c>
      <c r="G4" s="5" t="s">
        <v>104</v>
      </c>
    </row>
    <row r="5" customFormat="false" ht="15" hidden="false" customHeight="true" outlineLevel="0" collapsed="false">
      <c r="A5" s="7" t="s">
        <v>81</v>
      </c>
      <c r="B5" s="7" t="s">
        <v>82</v>
      </c>
      <c r="C5" s="37" t="n">
        <f aca="false">SUMIFS(Rådata!$H$5:$H$68,Rådata!$F$5:$F$68,$A5,Rådata!$D$5:$D$68,C$3)</f>
        <v>1243</v>
      </c>
      <c r="D5" s="37" t="n">
        <f aca="false">SUMIFS(Rådata!$H$5:$H$68,Rådata!$F$5:$F$68,$A5,Rådata!$D$5:$D$68,D$3)</f>
        <v>1237</v>
      </c>
      <c r="E5" s="37" t="n">
        <f aca="false">D5-C5</f>
        <v>-6</v>
      </c>
      <c r="F5" s="38" t="n">
        <f aca="false">IF(C5=0,"",E5/C5)</f>
        <v>-0.00482703137570394</v>
      </c>
      <c r="G5" s="7" t="s">
        <v>105</v>
      </c>
    </row>
    <row r="6" customFormat="false" ht="15" hidden="false" customHeight="true" outlineLevel="0" collapsed="false">
      <c r="A6" s="9" t="s">
        <v>85</v>
      </c>
      <c r="B6" s="9" t="s">
        <v>86</v>
      </c>
      <c r="C6" s="39" t="n">
        <f aca="false">SUMIFS(Rådata!$H$5:$H$68,Rådata!$F$5:$F$68,$A6,Rådata!$D$5:$D$68,C$3)</f>
        <v>3033</v>
      </c>
      <c r="D6" s="39" t="n">
        <f aca="false">SUMIFS(Rådata!$H$5:$H$68,Rådata!$F$5:$F$68,$A6,Rådata!$D$5:$D$68,D$3)</f>
        <v>2503</v>
      </c>
      <c r="E6" s="39" t="n">
        <f aca="false">D6-C6</f>
        <v>-530</v>
      </c>
      <c r="F6" s="40" t="n">
        <f aca="false">IF(C6=0,"",E6/C6)</f>
        <v>-0.174744477415101</v>
      </c>
      <c r="G6" s="9" t="s">
        <v>105</v>
      </c>
    </row>
    <row r="7" customFormat="false" ht="15" hidden="false" customHeight="true" outlineLevel="0" collapsed="false">
      <c r="A7" s="9" t="s">
        <v>87</v>
      </c>
      <c r="B7" s="9" t="s">
        <v>88</v>
      </c>
      <c r="C7" s="39" t="n">
        <f aca="false">SUMIFS(Rådata!$H$5:$H$68,Rådata!$F$5:$F$68,$A7,Rådata!$D$5:$D$68,C$3)</f>
        <v>2173</v>
      </c>
      <c r="D7" s="39" t="n">
        <f aca="false">SUMIFS(Rådata!$H$5:$H$68,Rådata!$F$5:$F$68,$A7,Rådata!$D$5:$D$68,D$3)</f>
        <v>1558</v>
      </c>
      <c r="E7" s="39" t="n">
        <f aca="false">D7-C7</f>
        <v>-615</v>
      </c>
      <c r="F7" s="40" t="n">
        <f aca="false">IF(C7=0,"",E7/C7)</f>
        <v>-0.283018867924528</v>
      </c>
      <c r="G7" s="9" t="s">
        <v>105</v>
      </c>
    </row>
    <row r="8" customFormat="false" ht="15" hidden="false" customHeight="true" outlineLevel="0" collapsed="false">
      <c r="A8" s="9" t="s">
        <v>89</v>
      </c>
      <c r="B8" s="9" t="s">
        <v>90</v>
      </c>
      <c r="C8" s="39" t="n">
        <f aca="false">SUMIFS(Rådata!$H$5:$H$68,Rådata!$F$5:$F$68,$A8,Rådata!$D$5:$D$68,C$3)</f>
        <v>14469</v>
      </c>
      <c r="D8" s="39" t="n">
        <f aca="false">SUMIFS(Rådata!$H$5:$H$68,Rådata!$F$5:$F$68,$A8,Rådata!$D$5:$D$68,D$3)</f>
        <v>13062</v>
      </c>
      <c r="E8" s="39" t="n">
        <f aca="false">D8-C8</f>
        <v>-1407</v>
      </c>
      <c r="F8" s="40" t="n">
        <f aca="false">IF(C8=0,"",E8/C8)</f>
        <v>-0.0972423802612482</v>
      </c>
      <c r="G8" s="9" t="s">
        <v>105</v>
      </c>
    </row>
    <row r="9" customFormat="false" ht="15" hidden="false" customHeight="true" outlineLevel="0" collapsed="false">
      <c r="A9" s="9" t="s">
        <v>91</v>
      </c>
      <c r="B9" s="9" t="s">
        <v>92</v>
      </c>
      <c r="C9" s="39" t="n">
        <f aca="false">SUMIFS(Rådata!$H$5:$H$68,Rådata!$F$5:$F$68,$A9,Rådata!$D$5:$D$68,C$3)</f>
        <v>8109</v>
      </c>
      <c r="D9" s="39" t="n">
        <f aca="false">SUMIFS(Rådata!$H$5:$H$68,Rådata!$F$5:$F$68,$A9,Rådata!$D$5:$D$68,D$3)</f>
        <v>7975</v>
      </c>
      <c r="E9" s="39" t="n">
        <f aca="false">D9-C9</f>
        <v>-134</v>
      </c>
      <c r="F9" s="40" t="n">
        <f aca="false">IF(C9=0,"",E9/C9)</f>
        <v>-0.016524848933284</v>
      </c>
      <c r="G9" s="9" t="s">
        <v>105</v>
      </c>
    </row>
    <row r="10" customFormat="false" ht="15" hidden="false" customHeight="true" outlineLevel="0" collapsed="false">
      <c r="A10" s="9" t="s">
        <v>93</v>
      </c>
      <c r="B10" s="9" t="s">
        <v>94</v>
      </c>
      <c r="C10" s="39" t="n">
        <f aca="false">SUMIFS(Rådata!$H$5:$H$68,Rådata!$F$5:$F$68,$A10,Rådata!$D$5:$D$68,C$3)</f>
        <v>2591</v>
      </c>
      <c r="D10" s="39" t="n">
        <f aca="false">SUMIFS(Rådata!$H$5:$H$68,Rådata!$F$5:$F$68,$A10,Rådata!$D$5:$D$68,D$3)</f>
        <v>3468</v>
      </c>
      <c r="E10" s="39" t="n">
        <f aca="false">D10-C10</f>
        <v>877</v>
      </c>
      <c r="F10" s="40" t="n">
        <f aca="false">IF(C10=0,"",E10/C10)</f>
        <v>0.338479351601698</v>
      </c>
      <c r="G10" s="9" t="s">
        <v>105</v>
      </c>
    </row>
    <row r="11" customFormat="false" ht="15" hidden="false" customHeight="true" outlineLevel="0" collapsed="false">
      <c r="A11" s="9" t="s">
        <v>95</v>
      </c>
      <c r="B11" s="9" t="s">
        <v>96</v>
      </c>
      <c r="C11" s="39" t="n">
        <f aca="false">SUMIFS(Rådata!$H$5:$H$68,Rådata!$F$5:$F$68,$A11,Rådata!$D$5:$D$68,C$3)</f>
        <v>370</v>
      </c>
      <c r="D11" s="39" t="n">
        <f aca="false">SUMIFS(Rådata!$H$5:$H$68,Rådata!$F$5:$F$68,$A11,Rådata!$D$5:$D$68,D$3)</f>
        <v>708</v>
      </c>
      <c r="E11" s="39" t="n">
        <f aca="false">D11-C11</f>
        <v>338</v>
      </c>
      <c r="F11" s="40" t="n">
        <f aca="false">IF(C11=0,"",E11/C11)</f>
        <v>0.913513513513514</v>
      </c>
      <c r="G11" s="9" t="s">
        <v>105</v>
      </c>
    </row>
    <row r="12" customFormat="false" ht="15" hidden="false" customHeight="true" outlineLevel="0" collapsed="false">
      <c r="A12" s="9" t="s">
        <v>97</v>
      </c>
      <c r="B12" s="9" t="s">
        <v>98</v>
      </c>
      <c r="C12" s="39" t="n">
        <f aca="false">SUMIFS(Rådata!$H$5:$H$68,Rådata!$F$5:$F$68,$A12,Rådata!$D$5:$D$68,C$3)</f>
        <v>31988</v>
      </c>
      <c r="D12" s="39" t="n">
        <f aca="false">SUMIFS(Rådata!$H$5:$H$68,Rådata!$F$5:$F$68,$A12,Rådata!$D$5:$D$68,D$3)</f>
        <v>30511</v>
      </c>
      <c r="E12" s="39" t="n">
        <f aca="false">D12-C12</f>
        <v>-1477</v>
      </c>
      <c r="F12" s="40" t="n">
        <f aca="false">IF(C12=0,"",E12/C12)</f>
        <v>-0.0461735650869076</v>
      </c>
      <c r="G12" s="9" t="s">
        <v>105</v>
      </c>
    </row>
    <row r="13" customFormat="false" ht="15" hidden="false" customHeight="true" outlineLevel="0" collapsed="false">
      <c r="A13" s="9"/>
      <c r="B13" s="9"/>
      <c r="C13" s="39"/>
      <c r="D13" s="39"/>
      <c r="E13" s="39"/>
      <c r="F13" s="40"/>
      <c r="G13" s="9"/>
    </row>
    <row r="14" customFormat="false" ht="15" hidden="false" customHeight="true" outlineLevel="0" collapsed="false">
      <c r="A14" s="41" t="s">
        <v>106</v>
      </c>
      <c r="B14" s="41" t="s">
        <v>107</v>
      </c>
      <c r="C14" s="42" t="n">
        <f aca="false">C10+C11</f>
        <v>2961</v>
      </c>
      <c r="D14" s="42" t="n">
        <f aca="false">D10+D11</f>
        <v>4176</v>
      </c>
      <c r="E14" s="42" t="n">
        <f aca="false">D14-C14</f>
        <v>1215</v>
      </c>
      <c r="F14" s="43" t="n">
        <f aca="false">IF(C14=0,"",E14/C14)</f>
        <v>0.410334346504559</v>
      </c>
      <c r="G14" s="41" t="s">
        <v>108</v>
      </c>
    </row>
  </sheetData>
  <autoFilter ref="A4:G14"/>
  <mergeCells count="2">
    <mergeCell ref="A1:G1"/>
    <mergeCell ref="A2:G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Transformationer · v1.4.1</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25"/>
    <col collapsed="false" customWidth="true" hidden="false" outlineLevel="0" max="3" min="3" style="1" width="85"/>
    <col collapsed="false" customWidth="true" hidden="false" outlineLevel="0" max="4" min="4" style="1" width="45"/>
    <col collapsed="false" customWidth="true" hidden="false" outlineLevel="0" max="5" min="5" style="1" width="52"/>
  </cols>
  <sheetData>
    <row r="1" customFormat="false" ht="33.75" hidden="false" customHeight="true" outlineLevel="0" collapsed="false">
      <c r="A1" s="2" t="s">
        <v>109</v>
      </c>
      <c r="B1" s="2"/>
      <c r="C1" s="2"/>
      <c r="D1" s="2"/>
      <c r="E1" s="2"/>
    </row>
    <row r="2" customFormat="false" ht="27.75" hidden="false" customHeight="true" outlineLevel="0" collapsed="false">
      <c r="A2" s="3" t="s">
        <v>110</v>
      </c>
      <c r="B2" s="3"/>
      <c r="C2" s="3"/>
      <c r="D2" s="3"/>
      <c r="E2" s="3"/>
    </row>
    <row r="4" customFormat="false" ht="25.5" hidden="false" customHeight="true" outlineLevel="0" collapsed="false">
      <c r="A4" s="4" t="s">
        <v>111</v>
      </c>
      <c r="B4" s="15" t="s">
        <v>112</v>
      </c>
      <c r="C4" s="15" t="s">
        <v>113</v>
      </c>
      <c r="D4" s="15" t="s">
        <v>114</v>
      </c>
      <c r="E4" s="5" t="s">
        <v>115</v>
      </c>
    </row>
    <row r="5" customFormat="false" ht="15" hidden="false" customHeight="true" outlineLevel="0" collapsed="false">
      <c r="A5" s="16" t="s">
        <v>116</v>
      </c>
      <c r="B5" s="16" t="s">
        <v>117</v>
      </c>
      <c r="C5" s="44" t="s">
        <v>118</v>
      </c>
      <c r="D5" s="16" t="s">
        <v>119</v>
      </c>
      <c r="E5" s="16" t="s">
        <v>120</v>
      </c>
    </row>
    <row r="6" customFormat="false" ht="21.75" hidden="false" customHeight="true" outlineLevel="0" collapsed="false">
      <c r="A6" s="18" t="s">
        <v>121</v>
      </c>
      <c r="B6" s="18" t="s">
        <v>122</v>
      </c>
      <c r="C6" s="45" t="s">
        <v>123</v>
      </c>
      <c r="D6" s="18" t="s">
        <v>124</v>
      </c>
      <c r="E6" s="18" t="s">
        <v>125</v>
      </c>
    </row>
    <row r="7" customFormat="false" ht="21.75" hidden="false" customHeight="true" outlineLevel="0" collapsed="false">
      <c r="A7" s="18" t="s">
        <v>126</v>
      </c>
      <c r="B7" s="18" t="s">
        <v>122</v>
      </c>
      <c r="C7" s="45" t="s">
        <v>127</v>
      </c>
      <c r="D7" s="18" t="s">
        <v>124</v>
      </c>
      <c r="E7" s="18" t="s">
        <v>128</v>
      </c>
    </row>
    <row r="8" customFormat="false" ht="21.75" hidden="false" customHeight="true" outlineLevel="0" collapsed="false">
      <c r="A8" s="18" t="s">
        <v>129</v>
      </c>
      <c r="B8" s="18" t="s">
        <v>122</v>
      </c>
      <c r="C8" s="45" t="s">
        <v>130</v>
      </c>
      <c r="D8" s="18" t="s">
        <v>124</v>
      </c>
      <c r="E8" s="18" t="s">
        <v>131</v>
      </c>
    </row>
    <row r="9" customFormat="false" ht="21.75" hidden="false" customHeight="true" outlineLevel="0" collapsed="false">
      <c r="A9" s="20" t="s">
        <v>132</v>
      </c>
      <c r="B9" s="20" t="s">
        <v>133</v>
      </c>
      <c r="C9" s="46" t="s">
        <v>134</v>
      </c>
      <c r="D9" s="20" t="s">
        <v>135</v>
      </c>
      <c r="E9" s="20" t="s">
        <v>136</v>
      </c>
    </row>
  </sheetData>
  <autoFilter ref="A4:E9"/>
  <mergeCells count="2">
    <mergeCell ref="A1:E1"/>
    <mergeCell ref="A2:E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Antagelser · v1.4.1</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18"/>
    <col collapsed="false" customWidth="true" hidden="false" outlineLevel="0" max="4" min="2" style="1" width="16"/>
    <col collapsed="false" customWidth="true" hidden="false" outlineLevel="0" max="5" min="5" style="1" width="14"/>
    <col collapsed="false" customWidth="true" hidden="false" outlineLevel="0" max="6" min="6" style="1" width="64"/>
    <col collapsed="false" customWidth="true" hidden="false" outlineLevel="0" max="7" min="7" style="1" width="3"/>
    <col collapsed="false" customWidth="true" hidden="false" outlineLevel="0" max="12" min="8" style="1" width="12"/>
  </cols>
  <sheetData>
    <row r="1" customFormat="false" ht="33.75" hidden="false" customHeight="true" outlineLevel="0" collapsed="false">
      <c r="A1" s="2" t="s">
        <v>31</v>
      </c>
      <c r="B1" s="2"/>
      <c r="C1" s="2"/>
      <c r="D1" s="2"/>
      <c r="E1" s="2"/>
      <c r="F1" s="2"/>
      <c r="G1" s="2"/>
      <c r="H1" s="2"/>
      <c r="I1" s="2"/>
      <c r="J1" s="2"/>
      <c r="K1" s="2"/>
      <c r="L1" s="2"/>
    </row>
    <row r="2" customFormat="false" ht="27.75" hidden="false" customHeight="true" outlineLevel="0" collapsed="false">
      <c r="A2" s="3" t="s">
        <v>137</v>
      </c>
      <c r="B2" s="3"/>
      <c r="C2" s="3"/>
      <c r="D2" s="3"/>
      <c r="E2" s="3"/>
      <c r="F2" s="3"/>
      <c r="G2" s="3"/>
      <c r="H2" s="3"/>
      <c r="I2" s="3"/>
      <c r="J2" s="3"/>
      <c r="K2" s="3"/>
      <c r="L2" s="3"/>
    </row>
    <row r="4" customFormat="false" ht="25.5" hidden="false" customHeight="true" outlineLevel="0" collapsed="false">
      <c r="A4" s="4" t="s">
        <v>138</v>
      </c>
      <c r="B4" s="15" t="s">
        <v>100</v>
      </c>
      <c r="C4" s="15" t="s">
        <v>101</v>
      </c>
      <c r="D4" s="15" t="s">
        <v>102</v>
      </c>
      <c r="E4" s="15" t="s">
        <v>139</v>
      </c>
      <c r="F4" s="5" t="s">
        <v>140</v>
      </c>
    </row>
    <row r="5" customFormat="false" ht="15" hidden="false" customHeight="true" outlineLevel="0" collapsed="false">
      <c r="A5" s="7" t="s">
        <v>141</v>
      </c>
      <c r="B5" s="37" t="n">
        <f aca="false">Transformationer!C12</f>
        <v>31988</v>
      </c>
      <c r="C5" s="37" t="n">
        <f aca="false">Transformationer!D12</f>
        <v>30511</v>
      </c>
      <c r="D5" s="37" t="n">
        <f aca="false">Transformationer!E12</f>
        <v>-1477</v>
      </c>
      <c r="E5" s="38" t="n">
        <f aca="false">Transformationer!F12</f>
        <v>-0.0461735650869076</v>
      </c>
      <c r="F5" s="7" t="s">
        <v>142</v>
      </c>
    </row>
    <row r="6" customFormat="false" ht="15" hidden="false" customHeight="true" outlineLevel="0" collapsed="false">
      <c r="A6" s="9" t="s">
        <v>143</v>
      </c>
      <c r="B6" s="39" t="n">
        <f aca="false">Transformationer!C6</f>
        <v>3033</v>
      </c>
      <c r="C6" s="39" t="n">
        <f aca="false">Transformationer!D6</f>
        <v>2503</v>
      </c>
      <c r="D6" s="39" t="n">
        <f aca="false">Transformationer!E6</f>
        <v>-530</v>
      </c>
      <c r="E6" s="40" t="n">
        <f aca="false">Transformationer!F6</f>
        <v>-0.174744477415101</v>
      </c>
      <c r="F6" s="9" t="s">
        <v>144</v>
      </c>
    </row>
    <row r="7" customFormat="false" ht="23.25" hidden="false" customHeight="true" outlineLevel="0" collapsed="false">
      <c r="A7" s="9" t="s">
        <v>145</v>
      </c>
      <c r="B7" s="39" t="n">
        <f aca="false">Transformationer!C8</f>
        <v>14469</v>
      </c>
      <c r="C7" s="39" t="n">
        <f aca="false">Transformationer!D8</f>
        <v>13062</v>
      </c>
      <c r="D7" s="39" t="n">
        <f aca="false">Transformationer!E8</f>
        <v>-1407</v>
      </c>
      <c r="E7" s="40" t="n">
        <f aca="false">Transformationer!F8</f>
        <v>-0.0972423802612482</v>
      </c>
      <c r="F7" s="9" t="s">
        <v>146</v>
      </c>
    </row>
    <row r="8" customFormat="false" ht="15" hidden="false" customHeight="true" outlineLevel="0" collapsed="false">
      <c r="A8" s="9" t="s">
        <v>147</v>
      </c>
      <c r="B8" s="39" t="n">
        <f aca="false">Transformationer!C10</f>
        <v>2591</v>
      </c>
      <c r="C8" s="39" t="n">
        <f aca="false">Transformationer!D10</f>
        <v>3468</v>
      </c>
      <c r="D8" s="39" t="n">
        <f aca="false">Transformationer!E10</f>
        <v>877</v>
      </c>
      <c r="E8" s="40" t="n">
        <f aca="false">Transformationer!F10</f>
        <v>0.338479351601698</v>
      </c>
      <c r="F8" s="9" t="s">
        <v>148</v>
      </c>
    </row>
    <row r="9" customFormat="false" ht="15" hidden="false" customHeight="true" outlineLevel="0" collapsed="false">
      <c r="A9" s="9" t="s">
        <v>96</v>
      </c>
      <c r="B9" s="39" t="n">
        <f aca="false">Transformationer!C11</f>
        <v>370</v>
      </c>
      <c r="C9" s="39" t="n">
        <f aca="false">Transformationer!D11</f>
        <v>708</v>
      </c>
      <c r="D9" s="39" t="n">
        <f aca="false">Transformationer!E11</f>
        <v>338</v>
      </c>
      <c r="E9" s="40" t="n">
        <f aca="false">Transformationer!F11</f>
        <v>0.913513513513514</v>
      </c>
      <c r="F9" s="9" t="s">
        <v>149</v>
      </c>
    </row>
    <row r="10" customFormat="false" ht="15" hidden="false" customHeight="true" outlineLevel="0" collapsed="false">
      <c r="A10" s="41" t="s">
        <v>107</v>
      </c>
      <c r="B10" s="42" t="n">
        <f aca="false">Transformationer!C14</f>
        <v>2961</v>
      </c>
      <c r="C10" s="42" t="n">
        <f aca="false">Transformationer!D14</f>
        <v>4176</v>
      </c>
      <c r="D10" s="42" t="n">
        <f aca="false">Transformationer!E14</f>
        <v>1215</v>
      </c>
      <c r="E10" s="43" t="n">
        <f aca="false">Transformationer!F14</f>
        <v>0.410334346504559</v>
      </c>
      <c r="F10" s="41" t="s">
        <v>150</v>
      </c>
    </row>
    <row r="13" customFormat="false" ht="25.5" hidden="false" customHeight="true" outlineLevel="0" collapsed="false">
      <c r="A13" s="4" t="s">
        <v>70</v>
      </c>
      <c r="B13" s="15" t="s">
        <v>151</v>
      </c>
      <c r="C13" s="5" t="s">
        <v>152</v>
      </c>
    </row>
    <row r="14" customFormat="false" ht="15" hidden="false" customHeight="true" outlineLevel="0" collapsed="false">
      <c r="A14" s="7" t="n">
        <v>2026</v>
      </c>
      <c r="B14" s="47" t="n">
        <f aca="false">SUMIFS(Rådata!$H$5:$H$68,Rådata!$F$5:$F$68,"total",Rådata!$D$5:$D$68,A14)/Transformationer!$C$12*100</f>
        <v>100</v>
      </c>
      <c r="C14" s="47" t="n">
        <f aca="false">(SUMIFS(Rådata!$H$5:$H$68,Rådata!$F$5:$F$68,"age_80_89",Rådata!$D$5:$D$68,A14)+SUMIFS(Rådata!$H$5:$H$68,Rådata!$F$5:$F$68,"age_90_plus",Rådata!$D$5:$D$68,A14))/Transformationer!$C$14*100</f>
        <v>100</v>
      </c>
    </row>
    <row r="15" customFormat="false" ht="15" hidden="false" customHeight="true" outlineLevel="0" collapsed="false">
      <c r="A15" s="9" t="n">
        <v>2027</v>
      </c>
      <c r="B15" s="48" t="n">
        <f aca="false">SUMIFS(Rådata!$H$5:$H$68,Rådata!$F$5:$F$68,"total",Rådata!$D$5:$D$68,A15)/Transformationer!$C$12*100</f>
        <v>99.6592472177066</v>
      </c>
      <c r="C15" s="48" t="n">
        <f aca="false">(SUMIFS(Rådata!$H$5:$H$68,Rådata!$F$5:$F$68,"age_80_89",Rådata!$D$5:$D$68,A15)+SUMIFS(Rådata!$H$5:$H$68,Rådata!$F$5:$F$68,"age_90_plus",Rådata!$D$5:$D$68,A15))/Transformationer!$C$14*100</f>
        <v>107.90273556231</v>
      </c>
    </row>
    <row r="16" customFormat="false" ht="15" hidden="false" customHeight="true" outlineLevel="0" collapsed="false">
      <c r="A16" s="9" t="n">
        <v>2028</v>
      </c>
      <c r="B16" s="48" t="n">
        <f aca="false">SUMIFS(Rådata!$H$5:$H$68,Rådata!$F$5:$F$68,"total",Rådata!$D$5:$D$68,A16)/Transformationer!$C$12*100</f>
        <v>99.3466299862448</v>
      </c>
      <c r="C16" s="48" t="n">
        <f aca="false">(SUMIFS(Rådata!$H$5:$H$68,Rådata!$F$5:$F$68,"age_80_89",Rådata!$D$5:$D$68,A16)+SUMIFS(Rådata!$H$5:$H$68,Rådata!$F$5:$F$68,"age_90_plus",Rådata!$D$5:$D$68,A16))/Transformationer!$C$14*100</f>
        <v>114.99493414387</v>
      </c>
    </row>
    <row r="17" customFormat="false" ht="15" hidden="false" customHeight="true" outlineLevel="0" collapsed="false">
      <c r="A17" s="9" t="n">
        <v>2029</v>
      </c>
      <c r="B17" s="48" t="n">
        <f aca="false">SUMIFS(Rådata!$H$5:$H$68,Rådata!$F$5:$F$68,"total",Rådata!$D$5:$D$68,A17)/Transformationer!$C$12*100</f>
        <v>98.8526947605352</v>
      </c>
      <c r="C17" s="48" t="n">
        <f aca="false">(SUMIFS(Rådata!$H$5:$H$68,Rådata!$F$5:$F$68,"age_80_89",Rådata!$D$5:$D$68,A17)+SUMIFS(Rådata!$H$5:$H$68,Rådata!$F$5:$F$68,"age_90_plus",Rådata!$D$5:$D$68,A17))/Transformationer!$C$14*100</f>
        <v>120.432286389733</v>
      </c>
    </row>
    <row r="18" customFormat="false" ht="15" hidden="false" customHeight="true" outlineLevel="0" collapsed="false">
      <c r="A18" s="9" t="n">
        <v>2030</v>
      </c>
      <c r="B18" s="48" t="n">
        <f aca="false">SUMIFS(Rådata!$H$5:$H$68,Rådata!$F$5:$F$68,"total",Rådata!$D$5:$D$68,A18)/Transformationer!$C$12*100</f>
        <v>98.2806052269601</v>
      </c>
      <c r="C18" s="48" t="n">
        <f aca="false">(SUMIFS(Rådata!$H$5:$H$68,Rådata!$F$5:$F$68,"age_80_89",Rådata!$D$5:$D$68,A18)+SUMIFS(Rådata!$H$5:$H$68,Rådata!$F$5:$F$68,"age_90_plus",Rådata!$D$5:$D$68,A18))/Transformationer!$C$14*100</f>
        <v>124.51874366768</v>
      </c>
    </row>
    <row r="19" customFormat="false" ht="15" hidden="false" customHeight="true" outlineLevel="0" collapsed="false">
      <c r="A19" s="9" t="n">
        <v>2032</v>
      </c>
      <c r="B19" s="48" t="n">
        <f aca="false">SUMIFS(Rådata!$H$5:$H$68,Rådata!$F$5:$F$68,"total",Rådata!$D$5:$D$68,A19)/Transformationer!$C$12*100</f>
        <v>97.1864449168438</v>
      </c>
      <c r="C19" s="48" t="n">
        <f aca="false">(SUMIFS(Rådata!$H$5:$H$68,Rådata!$F$5:$F$68,"age_80_89",Rådata!$D$5:$D$68,A19)+SUMIFS(Rådata!$H$5:$H$68,Rådata!$F$5:$F$68,"age_90_plus",Rådata!$D$5:$D$68,A19))/Transformationer!$C$14*100</f>
        <v>130.563998649105</v>
      </c>
    </row>
    <row r="20" customFormat="false" ht="15" hidden="false" customHeight="true" outlineLevel="0" collapsed="false">
      <c r="A20" s="9" t="n">
        <v>2034</v>
      </c>
      <c r="B20" s="48" t="n">
        <f aca="false">SUMIFS(Rådata!$H$5:$H$68,Rådata!$F$5:$F$68,"total",Rådata!$D$5:$D$68,A20)/Transformationer!$C$12*100</f>
        <v>96.1641865699637</v>
      </c>
      <c r="C20" s="48" t="n">
        <f aca="false">(SUMIFS(Rådata!$H$5:$H$68,Rådata!$F$5:$F$68,"age_80_89",Rådata!$D$5:$D$68,A20)+SUMIFS(Rådata!$H$5:$H$68,Rådata!$F$5:$F$68,"age_90_plus",Rådata!$D$5:$D$68,A20))/Transformationer!$C$14*100</f>
        <v>136.845660249916</v>
      </c>
    </row>
    <row r="21" customFormat="false" ht="15" hidden="false" customHeight="true" outlineLevel="0" collapsed="false">
      <c r="A21" s="11" t="n">
        <v>2036</v>
      </c>
      <c r="B21" s="49" t="n">
        <f aca="false">SUMIFS(Rådata!$H$5:$H$68,Rådata!$F$5:$F$68,"total",Rådata!$D$5:$D$68,A21)/Transformationer!$C$12*100</f>
        <v>95.3826434913092</v>
      </c>
      <c r="C21" s="49" t="n">
        <f aca="false">(SUMIFS(Rådata!$H$5:$H$68,Rådata!$F$5:$F$68,"age_80_89",Rådata!$D$5:$D$68,A21)+SUMIFS(Rådata!$H$5:$H$68,Rådata!$F$5:$F$68,"age_90_plus",Rådata!$D$5:$D$68,A21))/Transformationer!$C$14*100</f>
        <v>141.033434650456</v>
      </c>
    </row>
  </sheetData>
  <autoFilter ref="A4:F10"/>
  <mergeCells count="2">
    <mergeCell ref="A1:L1"/>
    <mergeCell ref="A2:L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Resultater · v1.4.1</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42"/>
    <col collapsed="false" customWidth="true" hidden="false" outlineLevel="0" max="3" min="2" style="1" width="18"/>
    <col collapsed="false" customWidth="true" hidden="false" outlineLevel="0" max="4" min="4" style="1" width="16"/>
    <col collapsed="false" customWidth="true" hidden="false" outlineLevel="0" max="5" min="5" style="1" width="42"/>
    <col collapsed="false" customWidth="true" hidden="false" outlineLevel="0" max="6" min="6" style="1" width="58"/>
  </cols>
  <sheetData>
    <row r="1" customFormat="false" ht="33.75" hidden="false" customHeight="true" outlineLevel="0" collapsed="false">
      <c r="A1" s="2" t="s">
        <v>153</v>
      </c>
      <c r="B1" s="2"/>
      <c r="C1" s="2"/>
      <c r="D1" s="2"/>
      <c r="E1" s="2"/>
      <c r="F1" s="2"/>
    </row>
    <row r="2" customFormat="false" ht="27.75" hidden="false" customHeight="true" outlineLevel="0" collapsed="false">
      <c r="A2" s="3" t="s">
        <v>154</v>
      </c>
      <c r="B2" s="3"/>
      <c r="C2" s="3"/>
      <c r="D2" s="3"/>
      <c r="E2" s="3"/>
      <c r="F2" s="3"/>
    </row>
    <row r="4" customFormat="false" ht="25.5" hidden="false" customHeight="true" outlineLevel="0" collapsed="false">
      <c r="A4" s="4" t="s">
        <v>155</v>
      </c>
      <c r="B4" s="15" t="s">
        <v>156</v>
      </c>
      <c r="C4" s="15" t="s">
        <v>157</v>
      </c>
      <c r="D4" s="15" t="s">
        <v>76</v>
      </c>
      <c r="E4" s="15" t="s">
        <v>104</v>
      </c>
      <c r="F4" s="5" t="s">
        <v>158</v>
      </c>
    </row>
    <row r="5" customFormat="false" ht="15" hidden="false" customHeight="true" outlineLevel="0" collapsed="false">
      <c r="A5" s="7" t="s">
        <v>159</v>
      </c>
      <c r="B5" s="7" t="n">
        <v>64</v>
      </c>
      <c r="C5" s="7" t="n">
        <f aca="false">COUNTA(Rådata!$A$5:$A$68)</f>
        <v>64</v>
      </c>
      <c r="D5" s="7" t="str">
        <f aca="false">IF(B5=C5,"PASS","REVIEW")</f>
        <v>PASS</v>
      </c>
      <c r="E5" s="7" t="s">
        <v>160</v>
      </c>
      <c r="F5" s="7" t="s">
        <v>161</v>
      </c>
    </row>
    <row r="6" customFormat="false" ht="15" hidden="false" customHeight="true" outlineLevel="0" collapsed="false">
      <c r="A6" s="9" t="s">
        <v>162</v>
      </c>
      <c r="B6" s="9" t="n">
        <v>0</v>
      </c>
      <c r="C6" s="9" t="n">
        <f aca="false">COUNTBLANK(Rådata!$H$5:$H$68)</f>
        <v>0</v>
      </c>
      <c r="D6" s="9" t="str">
        <f aca="false">IF(B6=C6,"PASS","REVIEW")</f>
        <v>PASS</v>
      </c>
      <c r="E6" s="9" t="s">
        <v>163</v>
      </c>
      <c r="F6" s="9" t="s">
        <v>164</v>
      </c>
    </row>
    <row r="7" customFormat="false" ht="15" hidden="false" customHeight="true" outlineLevel="0" collapsed="false">
      <c r="A7" s="9" t="s">
        <v>165</v>
      </c>
      <c r="B7" s="9" t="n">
        <v>8</v>
      </c>
      <c r="C7" s="9" t="n">
        <f aca="false">COUNTA(Transformationer!$A$5:$A$12)</f>
        <v>8</v>
      </c>
      <c r="D7" s="9" t="str">
        <f aca="false">IF(B7=C7,"PASS","REVIEW")</f>
        <v>PASS</v>
      </c>
      <c r="E7" s="9" t="s">
        <v>160</v>
      </c>
      <c r="F7" s="9" t="s">
        <v>166</v>
      </c>
    </row>
    <row r="8" customFormat="false" ht="15" hidden="false" customHeight="true" outlineLevel="0" collapsed="false">
      <c r="A8" s="9" t="s">
        <v>167</v>
      </c>
      <c r="B8" s="9" t="n">
        <v>0</v>
      </c>
      <c r="C8" s="9" t="n">
        <f aca="false">SUM(Transformationer!$C$5:$C$11)-Transformationer!$C$12</f>
        <v>0</v>
      </c>
      <c r="D8" s="9" t="str">
        <f aca="false">IF(B8=C8,"PASS","REVIEW")</f>
        <v>PASS</v>
      </c>
      <c r="E8" s="9" t="s">
        <v>168</v>
      </c>
      <c r="F8" s="9" t="s">
        <v>169</v>
      </c>
    </row>
    <row r="9" customFormat="false" ht="15" hidden="false" customHeight="true" outlineLevel="0" collapsed="false">
      <c r="A9" s="11" t="s">
        <v>170</v>
      </c>
      <c r="B9" s="11" t="n">
        <v>0</v>
      </c>
      <c r="C9" s="11" t="n">
        <f aca="false">SUM(Transformationer!$D$5:$D$11)-Transformationer!$D$12</f>
        <v>0</v>
      </c>
      <c r="D9" s="11" t="str">
        <f aca="false">IF(B9=C9,"PASS","REVIEW")</f>
        <v>PASS</v>
      </c>
      <c r="E9" s="11" t="s">
        <v>168</v>
      </c>
      <c r="F9" s="11" t="s">
        <v>169</v>
      </c>
    </row>
    <row r="12" customFormat="false" ht="15" hidden="false" customHeight="true" outlineLevel="0" collapsed="false">
      <c r="A12" s="12" t="s">
        <v>171</v>
      </c>
      <c r="B12" s="12"/>
      <c r="C12" s="12"/>
      <c r="D12" s="12"/>
      <c r="E12" s="12"/>
      <c r="F12" s="12"/>
    </row>
    <row r="13" customFormat="false" ht="15" hidden="false" customHeight="true" outlineLevel="0" collapsed="false">
      <c r="A13" s="7" t="s">
        <v>172</v>
      </c>
      <c r="B13" s="7"/>
      <c r="C13" s="7"/>
      <c r="D13" s="7"/>
      <c r="E13" s="7"/>
      <c r="F13" s="7"/>
    </row>
    <row r="14" customFormat="false" ht="15" hidden="false" customHeight="true" outlineLevel="0" collapsed="false">
      <c r="A14" s="9" t="s">
        <v>173</v>
      </c>
      <c r="B14" s="9"/>
      <c r="C14" s="9"/>
      <c r="D14" s="9"/>
      <c r="E14" s="9"/>
      <c r="F14" s="9"/>
    </row>
    <row r="15" customFormat="false" ht="15" hidden="false" customHeight="true" outlineLevel="0" collapsed="false">
      <c r="A15" s="9" t="s">
        <v>174</v>
      </c>
      <c r="B15" s="9"/>
      <c r="C15" s="9"/>
      <c r="D15" s="9"/>
      <c r="E15" s="9"/>
      <c r="F15" s="9"/>
    </row>
    <row r="16" customFormat="false" ht="15" hidden="false" customHeight="true" outlineLevel="0" collapsed="false">
      <c r="A16" s="11" t="s">
        <v>175</v>
      </c>
      <c r="B16" s="11"/>
      <c r="C16" s="11"/>
      <c r="D16" s="11"/>
      <c r="E16" s="11"/>
      <c r="F16" s="11"/>
    </row>
  </sheetData>
  <autoFilter ref="A4:F9"/>
  <mergeCells count="7">
    <mergeCell ref="A1:F1"/>
    <mergeCell ref="A2:F2"/>
    <mergeCell ref="A12:F12"/>
    <mergeCell ref="A13:F13"/>
    <mergeCell ref="A14:F14"/>
    <mergeCell ref="A15:F15"/>
    <mergeCell ref="A16:F16"/>
  </mergeCells>
  <conditionalFormatting sqref="D5:D9">
    <cfRule type="containsText" priority="2" operator="containsText" aboveAverage="0" equalAverage="0" bottom="0" percent="0" rank="0" text="PASS" dxfId="6">
      <formula>NOT(ISERROR(SEARCH("PASS",D5)))</formula>
    </cfRule>
    <cfRule type="containsText" priority="3" operator="containsText" aboveAverage="0" equalAverage="0" bottom="0" percent="0" rank="0" text="REVIEW" dxfId="7">
      <formula>NOT(ISERROR(SEARCH("REVIEW",D5)))</formula>
    </cfRule>
  </conditionalFormatting>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Datakvalitet · v1.4.1</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44"/>
    <col collapsed="false" customWidth="true" hidden="false" outlineLevel="0" max="3" min="3" style="1" width="40"/>
    <col collapsed="false" customWidth="true" hidden="false" outlineLevel="0" max="4" min="4" style="1" width="38"/>
    <col collapsed="false" customWidth="true" hidden="false" outlineLevel="0" max="5" min="5" style="1" width="62"/>
  </cols>
  <sheetData>
    <row r="1" customFormat="false" ht="33.75" hidden="false" customHeight="true" outlineLevel="0" collapsed="false">
      <c r="A1" s="2" t="s">
        <v>32</v>
      </c>
      <c r="B1" s="2"/>
      <c r="C1" s="2"/>
      <c r="D1" s="2"/>
      <c r="E1" s="2"/>
    </row>
    <row r="2" customFormat="false" ht="27.75" hidden="false" customHeight="true" outlineLevel="0" collapsed="false">
      <c r="A2" s="3" t="s">
        <v>176</v>
      </c>
      <c r="B2" s="3"/>
      <c r="C2" s="3"/>
      <c r="D2" s="3"/>
      <c r="E2" s="3"/>
    </row>
    <row r="4" customFormat="false" ht="25.5" hidden="false" customHeight="true" outlineLevel="0" collapsed="false">
      <c r="A4" s="4" t="s">
        <v>177</v>
      </c>
      <c r="B4" s="15" t="s">
        <v>178</v>
      </c>
      <c r="C4" s="15" t="s">
        <v>179</v>
      </c>
      <c r="D4" s="15" t="s">
        <v>180</v>
      </c>
      <c r="E4" s="5" t="s">
        <v>181</v>
      </c>
    </row>
    <row r="5" customFormat="false" ht="111.75" hidden="false" customHeight="true" outlineLevel="0" collapsed="false">
      <c r="A5" s="16" t="s">
        <v>182</v>
      </c>
      <c r="B5" s="16" t="s">
        <v>183</v>
      </c>
      <c r="C5" s="16" t="s">
        <v>184</v>
      </c>
      <c r="D5" s="50" t="s">
        <v>185</v>
      </c>
      <c r="E5" s="50" t="s">
        <v>186</v>
      </c>
    </row>
    <row r="6" customFormat="false" ht="111.75" hidden="false" customHeight="true" outlineLevel="0" collapsed="false">
      <c r="A6" s="18" t="s">
        <v>187</v>
      </c>
      <c r="B6" s="18" t="s">
        <v>188</v>
      </c>
      <c r="C6" s="18" t="s">
        <v>189</v>
      </c>
      <c r="D6" s="51" t="s">
        <v>190</v>
      </c>
      <c r="E6" s="51" t="s">
        <v>191</v>
      </c>
    </row>
    <row r="7" customFormat="false" ht="111.75" hidden="false" customHeight="true" outlineLevel="0" collapsed="false">
      <c r="A7" s="20" t="s">
        <v>192</v>
      </c>
      <c r="B7" s="20" t="s">
        <v>193</v>
      </c>
      <c r="C7" s="20" t="s">
        <v>194</v>
      </c>
      <c r="D7" s="52" t="s">
        <v>195</v>
      </c>
      <c r="E7" s="52" t="s">
        <v>196</v>
      </c>
    </row>
    <row r="10" customFormat="false" ht="15" hidden="false" customHeight="true" outlineLevel="0" collapsed="false">
      <c r="A10" s="53" t="s">
        <v>197</v>
      </c>
      <c r="B10" s="53"/>
      <c r="C10" s="53"/>
      <c r="D10" s="53"/>
      <c r="E10" s="53"/>
    </row>
    <row r="11" customFormat="false" ht="15" hidden="false" customHeight="true" outlineLevel="0" collapsed="false">
      <c r="A11" s="7" t="s">
        <v>198</v>
      </c>
      <c r="B11" s="7"/>
      <c r="C11" s="7"/>
      <c r="D11" s="7"/>
      <c r="E11" s="7"/>
    </row>
    <row r="12" customFormat="false" ht="15" hidden="false" customHeight="true" outlineLevel="0" collapsed="false">
      <c r="A12" s="11" t="s">
        <v>199</v>
      </c>
      <c r="B12" s="11"/>
      <c r="C12" s="11"/>
      <c r="D12" s="11"/>
      <c r="E12" s="11"/>
    </row>
  </sheetData>
  <autoFilter ref="A4:E7"/>
  <mergeCells count="5">
    <mergeCell ref="A1:E1"/>
    <mergeCell ref="A2:E2"/>
    <mergeCell ref="A10:E10"/>
    <mergeCell ref="A11:E11"/>
    <mergeCell ref="A12:E1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Scenarier · v1.4.1</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LibreOfficeDev/26.8.0.0.alpha0$Linux_X86_64 LibreOffice_project/2c87e51eeaa2b413ff4ae097b2705eea1995d8e5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2026-08-08T18:25:18Z</dcterms:created>
  <dc:creator>Kommuneblik</dc:creator>
  <dc:description/>
  <cp:keywords>Kommuneblik Odsherred 2036 befolkningsprognose analysegrundlag</cp:keywords>
  <dc:language>da-DK</dc:language>
  <cp:lastModifiedBy>Kommuneblik</cp:lastModifiedBy>
  <dcterms:modified xsi:type="dcterms:W3CDTF">2026-08-08T18:26:56Z</dcterms:modified>
  <cp:revision>0</cp:revision>
  <dc:subject>Befolkningsprognose, beregninger, datakvalitet og analytiske scenarier</dc:subject>
  <dc:title>Analysegrundlag: Odsherred 2036</dc:title>
</cp:coreProperties>
</file>

<file path=docProps/custom.xml><?xml version="1.0" encoding="utf-8"?>
<Properties xmlns="http://schemas.openxmlformats.org/officeDocument/2006/custom-properties" xmlns:vt="http://schemas.openxmlformats.org/officeDocument/2006/docPropsVTypes"/>
</file>